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205" windowHeight="10035" tabRatio="927" firstSheet="8" activeTab="8"/>
  </bookViews>
  <sheets>
    <sheet name="КС-3 №2" sheetId="6" state="hidden" r:id="rId1"/>
    <sheet name="ОС-3 №2" sheetId="7" state="hidden" r:id="rId2"/>
    <sheet name="КС-2 №2" sheetId="8" state="hidden" r:id="rId3"/>
    <sheet name="Тойота Камри" sheetId="10" state="hidden" r:id="rId4"/>
    <sheet name="Тойота Королла" sheetId="11" state="hidden" r:id="rId5"/>
    <sheet name="Кия Рио" sheetId="12" state="hidden" r:id="rId6"/>
    <sheet name="Huyndai" sheetId="13" state="hidden" r:id="rId7"/>
    <sheet name="Газель 056" sheetId="14" state="hidden" r:id="rId8"/>
    <sheet name="Калькуляция №3" sheetId="72" r:id="rId9"/>
  </sheets>
  <definedNames>
    <definedName name="_xlnm._FilterDatabase" localSheetId="6" hidden="1">Huyndai!$D$37:$G$90</definedName>
    <definedName name="_xlnm._FilterDatabase" localSheetId="7" hidden="1">'Газель 056'!$D$59:$G$128</definedName>
    <definedName name="_xlnm._FilterDatabase" localSheetId="5" hidden="1">'Кия Рио'!$D$12:$G$47</definedName>
    <definedName name="_xlnm._FilterDatabase" localSheetId="4" hidden="1">'Тойота Королла'!$A$31:$G$56</definedName>
    <definedName name="Constr" localSheetId="2">'КС-2 №2'!#REF!</definedName>
    <definedName name="FOTImp" localSheetId="2">'КС-2 №2'!$J$14</definedName>
    <definedName name="Ind" localSheetId="2">'КС-2 №2'!$C$13</definedName>
    <definedName name="Investor" localSheetId="2">'КС-2 №2'!$C$4</definedName>
    <definedName name="Isp" localSheetId="2">'КС-2 №2'!#REF!</definedName>
    <definedName name="Obj" localSheetId="2">'КС-2 №2'!#REF!</definedName>
    <definedName name="Obosn" localSheetId="2">'КС-2 №2'!$C$14</definedName>
    <definedName name="ReturnImp" localSheetId="2">'КС-2 №2'!$J$12</definedName>
    <definedName name="SmPrImp" localSheetId="2">'КС-2 №2'!$J$9</definedName>
    <definedName name="Zakaz" localSheetId="2">'КС-2 №2'!$C$5</definedName>
    <definedName name="ZatrTrImp" localSheetId="2">'КС-2 №2'!$J$13</definedName>
    <definedName name="_xlnm.Print_Titles" localSheetId="2">'КС-2 №2'!$29:$29</definedName>
    <definedName name="_xlnm.Print_Area" localSheetId="2">'КС-2 №2'!$A$1:$P$67</definedName>
    <definedName name="_xlnm.Print_Area" localSheetId="0">'КС-3 №2'!$A$1:$I$60</definedName>
  </definedNames>
  <calcPr calcId="145621"/>
</workbook>
</file>

<file path=xl/calcChain.xml><?xml version="1.0" encoding="utf-8"?>
<calcChain xmlns="http://schemas.openxmlformats.org/spreadsheetml/2006/main">
  <c r="H18" i="72" l="1"/>
  <c r="H24" i="72" s="1"/>
  <c r="H26" i="72" s="1"/>
  <c r="H19" i="72"/>
  <c r="H20" i="72"/>
  <c r="H21" i="72"/>
  <c r="H22" i="72"/>
  <c r="H17" i="72"/>
  <c r="H16" i="72"/>
  <c r="G126" i="14" l="1"/>
  <c r="G125" i="14"/>
  <c r="G124" i="14"/>
  <c r="G123" i="14"/>
  <c r="G122" i="14"/>
  <c r="G121" i="14"/>
  <c r="G120" i="14"/>
  <c r="G119" i="14"/>
  <c r="G118" i="14"/>
  <c r="G117" i="14"/>
  <c r="G116" i="14"/>
  <c r="G115" i="14"/>
  <c r="G114" i="14"/>
  <c r="G113" i="14"/>
  <c r="G112" i="14"/>
  <c r="G111" i="14"/>
  <c r="G110" i="14"/>
  <c r="G109" i="14"/>
  <c r="G108" i="14"/>
  <c r="G107" i="14"/>
  <c r="G106" i="14"/>
  <c r="G105" i="14"/>
  <c r="G104" i="14"/>
  <c r="G103" i="14"/>
  <c r="G102" i="14"/>
  <c r="G101" i="14"/>
  <c r="G100" i="14"/>
  <c r="G99" i="14"/>
  <c r="G98" i="14"/>
  <c r="G97" i="14"/>
  <c r="G96" i="14"/>
  <c r="G95" i="14"/>
  <c r="G94" i="14"/>
  <c r="G93" i="14"/>
  <c r="G92" i="14"/>
  <c r="G91" i="14"/>
  <c r="G90" i="14"/>
  <c r="G89" i="14"/>
  <c r="G88" i="14"/>
  <c r="G87" i="14"/>
  <c r="G86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127" i="14" s="1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58" i="14" s="1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89" i="13" s="1"/>
  <c r="G90" i="13" s="1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36" i="13" s="1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A29" i="12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G28" i="12"/>
  <c r="G46" i="12" s="1"/>
  <c r="G25" i="12"/>
  <c r="G24" i="12"/>
  <c r="G23" i="12"/>
  <c r="E23" i="12"/>
  <c r="G22" i="12"/>
  <c r="E22" i="12"/>
  <c r="G21" i="12"/>
  <c r="E21" i="12"/>
  <c r="G20" i="12"/>
  <c r="E20" i="12"/>
  <c r="G19" i="12"/>
  <c r="E19" i="12"/>
  <c r="G18" i="12"/>
  <c r="E18" i="12"/>
  <c r="G17" i="12"/>
  <c r="G16" i="12"/>
  <c r="G15" i="12"/>
  <c r="G14" i="12"/>
  <c r="G13" i="12"/>
  <c r="G26" i="12" s="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A33" i="1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G32" i="11"/>
  <c r="G55" i="11" s="1"/>
  <c r="G29" i="11"/>
  <c r="E29" i="11"/>
  <c r="G28" i="11"/>
  <c r="E28" i="11"/>
  <c r="E27" i="11"/>
  <c r="E26" i="11"/>
  <c r="G26" i="11" s="1"/>
  <c r="E25" i="11"/>
  <c r="G25" i="11" s="1"/>
  <c r="G24" i="11"/>
  <c r="G23" i="11"/>
  <c r="E22" i="11"/>
  <c r="G22" i="11" s="1"/>
  <c r="G21" i="11"/>
  <c r="G20" i="11"/>
  <c r="G19" i="11"/>
  <c r="E19" i="11"/>
  <c r="E18" i="11"/>
  <c r="G18" i="11" s="1"/>
  <c r="E17" i="11"/>
  <c r="G17" i="11" s="1"/>
  <c r="E16" i="11"/>
  <c r="G16" i="11" s="1"/>
  <c r="E15" i="11"/>
  <c r="G15" i="11" s="1"/>
  <c r="G14" i="11"/>
  <c r="G13" i="11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62" i="10" s="1"/>
  <c r="E29" i="10"/>
  <c r="G29" i="10" s="1"/>
  <c r="E28" i="10"/>
  <c r="G28" i="10" s="1"/>
  <c r="E27" i="10"/>
  <c r="G27" i="10" s="1"/>
  <c r="G26" i="10"/>
  <c r="G25" i="10"/>
  <c r="E24" i="10"/>
  <c r="G24" i="10" s="1"/>
  <c r="E23" i="10"/>
  <c r="G23" i="10" s="1"/>
  <c r="G22" i="10"/>
  <c r="G21" i="10"/>
  <c r="G20" i="10"/>
  <c r="G19" i="10"/>
  <c r="E19" i="10"/>
  <c r="G18" i="10"/>
  <c r="E18" i="10"/>
  <c r="G17" i="10"/>
  <c r="E17" i="10"/>
  <c r="G16" i="10"/>
  <c r="E16" i="10"/>
  <c r="G15" i="10"/>
  <c r="E15" i="10"/>
  <c r="G14" i="10"/>
  <c r="G13" i="10"/>
  <c r="G31" i="10" s="1"/>
  <c r="O31" i="8"/>
  <c r="O47" i="8" s="1"/>
  <c r="K31" i="8"/>
  <c r="K32" i="8" s="1"/>
  <c r="G31" i="8"/>
  <c r="CM69" i="7"/>
  <c r="AD69" i="7"/>
  <c r="CL67" i="7"/>
  <c r="AC67" i="7"/>
  <c r="I38" i="7"/>
  <c r="H28" i="72" l="1"/>
  <c r="H30" i="72" s="1"/>
  <c r="K35" i="8"/>
  <c r="K42" i="8"/>
  <c r="G30" i="11"/>
  <c r="G56" i="11"/>
  <c r="G63" i="10"/>
  <c r="G47" i="12"/>
  <c r="G128" i="14"/>
  <c r="O51" i="8"/>
  <c r="O32" i="8"/>
  <c r="O42" i="8"/>
  <c r="O46" i="8"/>
  <c r="K49" i="8" l="1"/>
  <c r="K46" i="8"/>
  <c r="K47" i="8" s="1"/>
  <c r="K33" i="8"/>
  <c r="K37" i="8"/>
  <c r="K36" i="8"/>
  <c r="K51" i="8" l="1"/>
  <c r="I41" i="6" s="1"/>
  <c r="BV38" i="7"/>
  <c r="K39" i="8"/>
  <c r="K40" i="8" s="1"/>
  <c r="BV40" i="7" l="1"/>
  <c r="DA38" i="7"/>
  <c r="DA40" i="7" s="1"/>
  <c r="I40" i="6"/>
  <c r="I45" i="6" s="1"/>
  <c r="I46" i="6" s="1"/>
  <c r="I48" i="6" s="1"/>
  <c r="G41" i="6"/>
  <c r="H41" i="6" l="1"/>
  <c r="H40" i="6" s="1"/>
  <c r="H45" i="6" s="1"/>
  <c r="G40" i="6"/>
  <c r="G45" i="6" s="1"/>
</calcChain>
</file>

<file path=xl/sharedStrings.xml><?xml version="1.0" encoding="utf-8"?>
<sst xmlns="http://schemas.openxmlformats.org/spreadsheetml/2006/main" count="1104" uniqueCount="539">
  <si>
    <t xml:space="preserve">Инвестор - </t>
  </si>
  <si>
    <t>Наименование</t>
  </si>
  <si>
    <t>Ед. изм.</t>
  </si>
  <si>
    <t>Кол.</t>
  </si>
  <si>
    <t>Всего</t>
  </si>
  <si>
    <t>В том числе</t>
  </si>
  <si>
    <t>Осн.З/п</t>
  </si>
  <si>
    <t>З/пМех.</t>
  </si>
  <si>
    <t>Эк.Маш.</t>
  </si>
  <si>
    <t>Унифицированная форма № КС-2</t>
  </si>
  <si>
    <t>Утверждена постановлением Госкомстата России</t>
  </si>
  <si>
    <t>от 11 ноября 1999 года №100</t>
  </si>
  <si>
    <t>Код</t>
  </si>
  <si>
    <t>Форма по ОКУД</t>
  </si>
  <si>
    <t>по ОКПО</t>
  </si>
  <si>
    <t>Вид деятельности по ОКДП</t>
  </si>
  <si>
    <t>номер</t>
  </si>
  <si>
    <t>дата</t>
  </si>
  <si>
    <t>Договор подряда (контракт)</t>
  </si>
  <si>
    <t>Вид операции</t>
  </si>
  <si>
    <t>Отчетный период</t>
  </si>
  <si>
    <t>с</t>
  </si>
  <si>
    <t>по</t>
  </si>
  <si>
    <t>АКТ</t>
  </si>
  <si>
    <t>Дата составления</t>
  </si>
  <si>
    <t>Номер документа</t>
  </si>
  <si>
    <t>по порядку</t>
  </si>
  <si>
    <t>поз. по смете</t>
  </si>
  <si>
    <t>Стоимость единицы, руб.</t>
  </si>
  <si>
    <t>Общая стоимость, руб.</t>
  </si>
  <si>
    <t>Номер</t>
  </si>
  <si>
    <t>Т/з осн.раб. (на ед./ всего)</t>
  </si>
  <si>
    <t>Т/з мех. (на ед./ всего)</t>
  </si>
  <si>
    <t xml:space="preserve"> </t>
  </si>
  <si>
    <t>0322005</t>
  </si>
  <si>
    <t>Обосно-
вание</t>
  </si>
  <si>
    <t>шт</t>
  </si>
  <si>
    <t xml:space="preserve">
</t>
  </si>
  <si>
    <t>Итого прямые затраты по разделу в ценах 2001г.</t>
  </si>
  <si>
    <t>Итого прямые затраты по разделу с учетом коэффициентов к итогам</t>
  </si>
  <si>
    <t xml:space="preserve">  В том числе, справочно:</t>
  </si>
  <si>
    <t xml:space="preserve">   Коэффициент индексации ПЗ=1,3  (Поз. 1.1)</t>
  </si>
  <si>
    <t xml:space="preserve">   Коэффициент вредности ПЗ=1,011  (Поз. 1.1)</t>
  </si>
  <si>
    <t xml:space="preserve">   Районный коэффициент ПЗ=1,3  (Поз. 1.1)</t>
  </si>
  <si>
    <t>Итоги по разделу 1 Ремонт бульдозера Caterpillar D8T (серийный номер J8B01646) :</t>
  </si>
  <si>
    <t xml:space="preserve">  Ремонт энергооборудования</t>
  </si>
  <si>
    <t xml:space="preserve">  Итого</t>
  </si>
  <si>
    <t xml:space="preserve">    В том числе:</t>
  </si>
  <si>
    <t xml:space="preserve">      Материалы</t>
  </si>
  <si>
    <t>ИТОГИ ПО АКТУ:</t>
  </si>
  <si>
    <t>Итоги по акту:</t>
  </si>
  <si>
    <t xml:space="preserve">  Итого Строительные работы</t>
  </si>
  <si>
    <t xml:space="preserve">  Итого Прочие затраты</t>
  </si>
  <si>
    <t xml:space="preserve">  ВСЕГО по акту</t>
  </si>
  <si>
    <t>Унифицированная форма № ОС-3</t>
  </si>
  <si>
    <t>от 21.01.2003 № 7</t>
  </si>
  <si>
    <t>Заказчик</t>
  </si>
  <si>
    <t>Беловская ГРЭС  ОАО "Кузбассэнерго"</t>
  </si>
  <si>
    <t>(наименование организации)</t>
  </si>
  <si>
    <t>(наименование структурного подразделения)</t>
  </si>
  <si>
    <t>Исполнитель работ</t>
  </si>
  <si>
    <t>(наименование организации (структурного подразделения))</t>
  </si>
  <si>
    <t>Договор (заказ)</t>
  </si>
  <si>
    <t>Период ремонта</t>
  </si>
  <si>
    <t>по договору</t>
  </si>
  <si>
    <t>(заказу)</t>
  </si>
  <si>
    <t>фактический</t>
  </si>
  <si>
    <t>о приеме-сдаче отремонтированных, реконструированных,</t>
  </si>
  <si>
    <t>модернизированных объектов основных средств</t>
  </si>
  <si>
    <t>УТВЕРЖДАЮ</t>
  </si>
  <si>
    <t>Руководитель</t>
  </si>
  <si>
    <t>Директор Беловской ГРЭС ОАО "Кузбассэнерго"</t>
  </si>
  <si>
    <t>Ю.А. Кротов</t>
  </si>
  <si>
    <t>(подпись)</t>
  </si>
  <si>
    <t>(расшифровка подписи)</t>
  </si>
  <si>
    <t>«</t>
  </si>
  <si>
    <t>»</t>
  </si>
  <si>
    <t>16</t>
  </si>
  <si>
    <t>г.</t>
  </si>
  <si>
    <t>1. Сведения о состоянии объектов основных средств на момент передачи в ремонт, на реконструкцию, модернизацию</t>
  </si>
  <si>
    <t>Номер по порядку</t>
  </si>
  <si>
    <t>Объект основных средств</t>
  </si>
  <si>
    <t>Восстановительная (остаточная) стоимость, 
руб.</t>
  </si>
  <si>
    <t>Фактический срок эксплуатации</t>
  </si>
  <si>
    <t>инвентарный</t>
  </si>
  <si>
    <t>паспорта</t>
  </si>
  <si>
    <t>заводской</t>
  </si>
  <si>
    <t>1</t>
  </si>
  <si>
    <t>2. Сведения о затратах, связанных с ремонтом, реконструкцией, модернизацией объектов основных средств</t>
  </si>
  <si>
    <t>Вид работы</t>
  </si>
  <si>
    <t>Затраты на демонтаж,
руб.</t>
  </si>
  <si>
    <t>Стоимость выполненного объема работ, руб.</t>
  </si>
  <si>
    <t>Примечание</t>
  </si>
  <si>
    <t>по договору (заказу)</t>
  </si>
  <si>
    <t>фактическая</t>
  </si>
  <si>
    <t>ремонта</t>
  </si>
  <si>
    <t>реконструкции, модернизации</t>
  </si>
  <si>
    <t>затраты по транспортировке оборудования</t>
  </si>
  <si>
    <t>-----------</t>
  </si>
  <si>
    <t>Итого</t>
  </si>
  <si>
    <t>Стоимость объекта основных средств после реконструкции, модернизации</t>
  </si>
  <si>
    <t>руб.</t>
  </si>
  <si>
    <t>Оборотная сторона формы № ОС-3</t>
  </si>
  <si>
    <t>Заключение комиссии:</t>
  </si>
  <si>
    <t>Предусмотренные работы договором (заказом) выполнены</t>
  </si>
  <si>
    <t>полностью</t>
  </si>
  <si>
    <t>не полностью</t>
  </si>
  <si>
    <t>(указать, что именно не выполнено)</t>
  </si>
  <si>
    <t>По окончании работ</t>
  </si>
  <si>
    <t>объект прошел испытания и сдан в эксплуатацию. Изменения в характеристике объекта, вызванные штатным капитальным ремонтом,</t>
  </si>
  <si>
    <t>(ремонта, реконструкции, модернизации)</t>
  </si>
  <si>
    <t>реконструкцией, модернизацией:</t>
  </si>
  <si>
    <t>Председатель комиссии</t>
  </si>
  <si>
    <t>(должность)</t>
  </si>
  <si>
    <t>Члены комиссии:</t>
  </si>
  <si>
    <t>Начальник ОППР БГРЭС</t>
  </si>
  <si>
    <t>Евдокимов В.Ю.</t>
  </si>
  <si>
    <t>Сдал</t>
  </si>
  <si>
    <t>"</t>
  </si>
  <si>
    <t>М.П.</t>
  </si>
  <si>
    <t>Принял</t>
  </si>
  <si>
    <t>Унифицированная форма №КС-3</t>
  </si>
  <si>
    <t>от 11.11.1999г. №100</t>
  </si>
  <si>
    <t>КОД</t>
  </si>
  <si>
    <t>0322001</t>
  </si>
  <si>
    <t>Инвестор</t>
  </si>
  <si>
    <t>организация, адрес, телефон, факс</t>
  </si>
  <si>
    <t>Беловская ГРЭС ОАО "Кузбассэнерго"</t>
  </si>
  <si>
    <t>652644, г.Белово, Кемеровская обл., а/я138, пгт.Инской, Микрорайон "Технологический" №5, телеграфный - Белово-8, Белово ГРЭС, тел.(38452)96-359, факс 96-304</t>
  </si>
  <si>
    <t>Подрядчик</t>
  </si>
  <si>
    <t>Стройка</t>
  </si>
  <si>
    <t>наименование, адрес</t>
  </si>
  <si>
    <t>Договор подряда</t>
  </si>
  <si>
    <t>номер документа</t>
  </si>
  <si>
    <t>дата составления</t>
  </si>
  <si>
    <t>отчетный период</t>
  </si>
  <si>
    <t>С П Р А В К А</t>
  </si>
  <si>
    <t>№п/п</t>
  </si>
  <si>
    <t>Наименование пусковых комплексов, этапов, объектов, видов выполненных работ, оборудования, затрат</t>
  </si>
  <si>
    <t>код</t>
  </si>
  <si>
    <t>Стоимость выполненных работ и затрат, руб.</t>
  </si>
  <si>
    <t>с начала проведения работ</t>
  </si>
  <si>
    <t>с начало года</t>
  </si>
  <si>
    <t>в том числе за отчетный период</t>
  </si>
  <si>
    <t>Всего работ и затрат, включаемых в стоимость работ</t>
  </si>
  <si>
    <t>июнь</t>
  </si>
  <si>
    <t xml:space="preserve">       в том числе:</t>
  </si>
  <si>
    <t>давальческий материал                                                                  согласно акта ф КС-2</t>
  </si>
  <si>
    <t>в том числе:</t>
  </si>
  <si>
    <t>Итого:</t>
  </si>
  <si>
    <t>Всего с учетом НДС</t>
  </si>
  <si>
    <t>Директор  Беловской ГРЭС</t>
  </si>
  <si>
    <t>ОАО "Кузбассэнерго"</t>
  </si>
  <si>
    <t>м.п.</t>
  </si>
  <si>
    <t>Заказчик (Генподрядчик) - Беловская ГРЭС ОАО "Кузбассэнерго", 652644, Кемеровская обл., пгт. Инской, мр. Технологический, стр.5</t>
  </si>
  <si>
    <t>Сдал:</t>
  </si>
  <si>
    <t>Принял:</t>
  </si>
  <si>
    <t>Начальник ОППР</t>
  </si>
  <si>
    <t>О ПРИЕМКЕ ВЫПОЛНЕННЫХ РАБОТ</t>
  </si>
  <si>
    <t xml:space="preserve">о стоимости выполненных работ и затрат </t>
  </si>
  <si>
    <t>июль</t>
  </si>
  <si>
    <t>СОГЛАСОВАНО:</t>
  </si>
  <si>
    <t>№ п/п</t>
  </si>
  <si>
    <t>Директор Беловской ГРЭС</t>
  </si>
  <si>
    <t>"_____"___________201___г.</t>
  </si>
  <si>
    <t>Обоснование</t>
  </si>
  <si>
    <t>Трудоемкость, ч/час</t>
  </si>
  <si>
    <t>Цена, руб.</t>
  </si>
  <si>
    <t>труд-ть на единицу, ч.час.</t>
  </si>
  <si>
    <t>Трудоемкость на объем, ч.час</t>
  </si>
  <si>
    <t>на единицу, руб</t>
  </si>
  <si>
    <t>Всего, руб.</t>
  </si>
  <si>
    <t>ИТОГО по калькуляции</t>
  </si>
  <si>
    <t>ВСЕГО ЗАТРАТ:</t>
  </si>
  <si>
    <t>Представитель</t>
  </si>
  <si>
    <t>подрядчика:</t>
  </si>
  <si>
    <t>заказчика:</t>
  </si>
  <si>
    <t>Ремонт узлов и агрегатов подвески и двигателя автомобиля TOYOTA CAMRY  гос. № М428АН 142</t>
  </si>
  <si>
    <t>Наименование работ/материалов, запасных частей</t>
  </si>
  <si>
    <t xml:space="preserve">                 Раздел 1. Работы</t>
  </si>
  <si>
    <t>Замена тормозной жидкости</t>
  </si>
  <si>
    <t>-</t>
  </si>
  <si>
    <t>Стоимость работ  ИТОГО:</t>
  </si>
  <si>
    <t>Итого по материалам и запасным частям Подрядчика:</t>
  </si>
  <si>
    <t>Итого затрат подрядчика (с учетом МТР и ЗЧ):</t>
  </si>
  <si>
    <t>Без налога (НДС)</t>
  </si>
  <si>
    <t>предприниматель</t>
  </si>
  <si>
    <t xml:space="preserve">Заместитель директора по обеспечению производства </t>
  </si>
  <si>
    <t>Беловской ГРЭС_________________К.В. Зырянов</t>
  </si>
  <si>
    <t>и административно хозяйственным вопросам</t>
  </si>
  <si>
    <t>Механик АТУ</t>
  </si>
  <si>
    <t>Стройка -  Беловская ГРЭС. АТУ</t>
  </si>
  <si>
    <t>Калькуляция №1</t>
  </si>
  <si>
    <t>Калькуляция №1 - Ремонт узлов и агрегатов подвески и двигателя автомобиля TOYOTA CAMRY  гос. № М428АН 142</t>
  </si>
  <si>
    <t xml:space="preserve">                                       Раздел 1. Ремонт узлов и агрегатов подвески и двигателя автомобиля TOYOTA CAMRY  гос. № М428АН 142</t>
  </si>
  <si>
    <t xml:space="preserve">  Без налога (НДС)</t>
  </si>
  <si>
    <t>Индивидуальный предприниматель</t>
  </si>
  <si>
    <t>А.Л. Кардаков</t>
  </si>
  <si>
    <t>Беловской ГРЭС_________________В.Ю. Евдокимов</t>
  </si>
  <si>
    <t>Беловской ГРЭС_________________А.А. Антипкин</t>
  </si>
  <si>
    <t>Подрядчик (Субподрядчик) - ИП Кардаков А.Л., 654007, Кемеровская обл., Новокузнецк г., пр-т Ермакова, д.1, кв.45, тел.: 71-00-93</t>
  </si>
  <si>
    <t>Индивидуальный предприниматель Карадков А.Л.</t>
  </si>
  <si>
    <t xml:space="preserve">Автомобиль TOYOTA CAMRY </t>
  </si>
  <si>
    <t>БГ00056201</t>
  </si>
  <si>
    <t>Текущий ремонт</t>
  </si>
  <si>
    <t>Текущего ремонта</t>
  </si>
  <si>
    <t>И.о. главного инженера БГРЭС</t>
  </si>
  <si>
    <t>Бедарев И.А.</t>
  </si>
  <si>
    <t>Зам.директора по обеспечению производства и АХВ</t>
  </si>
  <si>
    <t>К.В. Зырянов</t>
  </si>
  <si>
    <t>Кардаков А.Л.</t>
  </si>
  <si>
    <t>Индивидуальный предприниматель Кардаков А.Л.</t>
  </si>
  <si>
    <t>ИНН 421702109678, 654007, Кемеровская обл., г. Новокузнецк, пр-т Н.С. Ермакова, д.1, кв.45, 
тел.:  71-00-93</t>
  </si>
  <si>
    <t>Ремонт узлов и агрегатов подвески и двигателя автомобиля TOYOTA CAMRY гос.№М428АН142</t>
  </si>
  <si>
    <t>без НДС</t>
  </si>
  <si>
    <t>Индивидуальный</t>
  </si>
  <si>
    <t xml:space="preserve">  Итого по разделу 1. Ремонт узлов и агрегатов подвески и двигателя автомобиля TOYOTA CAMRY  гос. № М428АН 142</t>
  </si>
  <si>
    <t>2</t>
  </si>
  <si>
    <t>1.1.</t>
  </si>
  <si>
    <t>1.</t>
  </si>
  <si>
    <t>Объект - Узлы и агрегаты подвески и двигателя автомобиля TOYOTA CAMRY гос.№М428АН142</t>
  </si>
  <si>
    <t>АТУ (Ремонт узлов и агрегатов подвески и двигателя автомобиля TOYOTA CAMRY гос.№М428АН142)</t>
  </si>
  <si>
    <t>Замена рулевого наконечника</t>
  </si>
  <si>
    <t>Замена рулевой тяги</t>
  </si>
  <si>
    <t>Замена шаровой опоры</t>
  </si>
  <si>
    <t>Замена тормозного диска</t>
  </si>
  <si>
    <t>УТВЕРЖДАЮ:</t>
  </si>
  <si>
    <t>__________________</t>
  </si>
  <si>
    <t>__________________Ю.А. Кротов</t>
  </si>
  <si>
    <t>"____"______________20___ г.</t>
  </si>
  <si>
    <t>I. Работы по ремонту автомобиля</t>
  </si>
  <si>
    <t>КАЛЬКУЛЯЦИЯ №1</t>
  </si>
  <si>
    <t>на ремонт легкового автомобиля марки TOYOTA CAMRY 
(гос.номер М428АН 142)</t>
  </si>
  <si>
    <t xml:space="preserve">Номенклатурный номер </t>
  </si>
  <si>
    <t>Наименование работ</t>
  </si>
  <si>
    <t>Единица измерения</t>
  </si>
  <si>
    <t>Количество</t>
  </si>
  <si>
    <t>Цена, руб. за ед. изм.</t>
  </si>
  <si>
    <t xml:space="preserve">Стоимость, руб. </t>
  </si>
  <si>
    <t>Прейскурант цен</t>
  </si>
  <si>
    <t xml:space="preserve">Замена аккумулятора (2880028210) </t>
  </si>
  <si>
    <t>чел/ч</t>
  </si>
  <si>
    <t>Замена масла ДВС (с промывкой)</t>
  </si>
  <si>
    <t xml:space="preserve">Замена салонного фильтра </t>
  </si>
  <si>
    <t>шт.</t>
  </si>
  <si>
    <t>Замена масляного фильтра</t>
  </si>
  <si>
    <t xml:space="preserve">Замена воздушного фильтра </t>
  </si>
  <si>
    <t>Замена топливного фильтра</t>
  </si>
  <si>
    <t>Замена свечей зажигания</t>
  </si>
  <si>
    <t xml:space="preserve">Замена щеток стеклоочистителя </t>
  </si>
  <si>
    <t>Замена подшипника ступицы</t>
  </si>
  <si>
    <t>Замена ступицы (в сборе)</t>
  </si>
  <si>
    <t>Замена переднего тормозного диска (1шт.). Прим.</t>
  </si>
  <si>
    <t>Замена рулевой рейки</t>
  </si>
  <si>
    <t>Замена колодок дисковых (передних)</t>
  </si>
  <si>
    <t>Замена колодок барабанных (задних)</t>
  </si>
  <si>
    <t>Замена водяной помпы</t>
  </si>
  <si>
    <t>Замена ремня генератора</t>
  </si>
  <si>
    <t>Устройство защиты бампера с установкой решетки</t>
  </si>
  <si>
    <t>Итого по разделу I. Работы по ремонту автомобиля:</t>
  </si>
  <si>
    <t xml:space="preserve">II. Материалы и запасные части </t>
  </si>
  <si>
    <t>Аккумулятор (2880028210)</t>
  </si>
  <si>
    <t>Масло Hessol ADT special SAE 5W30 (синтетика)</t>
  </si>
  <si>
    <t>л</t>
  </si>
  <si>
    <t>Фильтр салонный 87139-30040 (Toyota, Lexus)</t>
  </si>
  <si>
    <t>Фильтр масляный 90915-10004 (Toyota 1ZZFE, 4AGE, 3SGE, 1;2AZFSE, 1NZFE)</t>
  </si>
  <si>
    <t>Фильтр воздушный 17801-28030 (Camry ACV40 2006- 2AZFE)</t>
  </si>
  <si>
    <t>Фильтр топливный 23300-21010 (в баке) Toyota, Daihatsu</t>
  </si>
  <si>
    <t>Свеча зажигания 90919-01210 (Denso SK20R11)</t>
  </si>
  <si>
    <t>Щетка стеклоочистителя 85222-33250 Toyota Camry</t>
  </si>
  <si>
    <t>Щетка стеклоочистителя 85212-53081 Toyota/Hino</t>
  </si>
  <si>
    <t>Ступичный передний подшипник (90369-45003)</t>
  </si>
  <si>
    <t>Ступица заднего колеса правая (4245048011)</t>
  </si>
  <si>
    <t>Ступица заднего колеса левая (4246048011)</t>
  </si>
  <si>
    <t>Тормозной диск задний (4243133130)</t>
  </si>
  <si>
    <t>Рейка рулевая 44200-33490 Toyota Camry</t>
  </si>
  <si>
    <t>Колодки тормозные 04465-33470 (Toyota Camry)</t>
  </si>
  <si>
    <t>компл.</t>
  </si>
  <si>
    <t>Колодки тормозные 04466-33180 (Toyota Camry)</t>
  </si>
  <si>
    <t>Шаровая опора левая (4334039605)</t>
  </si>
  <si>
    <t>Опора шаровая 43330-39845 Toyota Camry</t>
  </si>
  <si>
    <t>Кольцо уплотнительное 90430-12031 сливной пробки поддона двигателя</t>
  </si>
  <si>
    <t>Помпа водяная (1610028041)</t>
  </si>
  <si>
    <t>Ремень генератора (9091602652)</t>
  </si>
  <si>
    <t>Защита (пыльник) моторного отсека 51442-33110 Toyota Camry</t>
  </si>
  <si>
    <t>Защита (пыльник) моторного отсека 51441-33110 Toyota Camry</t>
  </si>
  <si>
    <t>Крепеж (9046707214)</t>
  </si>
  <si>
    <t>Крепеж (9015960383)</t>
  </si>
  <si>
    <t>Крепеж (9018906193)</t>
  </si>
  <si>
    <t>Решетка переднего бампера (53111233040)</t>
  </si>
  <si>
    <t>Утеплитель капота (5334133120)</t>
  </si>
  <si>
    <t>Жидкость охлаждающая Consol-45 Люкс красный (5кг)</t>
  </si>
  <si>
    <t>Итого по разделу II. Материалы и запасные части:</t>
  </si>
  <si>
    <t>Итого по калькуляции №1:</t>
  </si>
  <si>
    <t>КАЛЬКУЛЯЦИЯ №2</t>
  </si>
  <si>
    <t>на ремонт легкового автомобиля марки TOYOTA COROLLA
(гос.номер Х428АН 142)</t>
  </si>
  <si>
    <t>Замена антифриза в системе охлаждения с промывкой на установке</t>
  </si>
  <si>
    <t>Аккумулятор 28800-42061 (55D23L)</t>
  </si>
  <si>
    <t>МаслоToyota SAE 5W30 (синтетика)</t>
  </si>
  <si>
    <t>Фильтр масляный 04152-37010 (Toyota Auris/Avensis/Corolla)</t>
  </si>
  <si>
    <t>Фильтр воздушный 17801-21050 (Toyota Corolla, Yaris)</t>
  </si>
  <si>
    <t>Фильтр топливный (7702412050)</t>
  </si>
  <si>
    <t>Щетка стеклоочистителя 85222-12830 Toyota Corolla</t>
  </si>
  <si>
    <t>Щетка стеклоочистителя (8521212430)</t>
  </si>
  <si>
    <t>Ступица колеса 42450-12090 задняя</t>
  </si>
  <si>
    <t>Опора шаровая 43330-19245 Toyota левая</t>
  </si>
  <si>
    <t>Опора шаровая 43330-19245 Toyota правая</t>
  </si>
  <si>
    <t>Гайка (9017114003)</t>
  </si>
  <si>
    <t>Защита бампера (5261812020)</t>
  </si>
  <si>
    <t>Наконечник рулевой 45047-19215 левый</t>
  </si>
  <si>
    <t>Наконечник рулевой 45046-19415 правый</t>
  </si>
  <si>
    <t>Диск колесный (4261112А10)</t>
  </si>
  <si>
    <t>Колпак колесный 42602-12810 (тип C) Toyota</t>
  </si>
  <si>
    <t>Резина (лето) SAVA 205*55 R16 Intensa HP 91V</t>
  </si>
  <si>
    <t>Масло трансмиссионное 08885-81001 (Toyota Getriebeoil LV 75W GL-4 1л)</t>
  </si>
  <si>
    <t>Итого по калькуляции №2:</t>
  </si>
  <si>
    <t>КАЛЬКУЛЯЦИЯ №3</t>
  </si>
  <si>
    <t>на ремонт легкового автомобиля марки KIA RIO
(гос.номер 977 142)</t>
  </si>
  <si>
    <t>Замена ремня ГРМ. Прим. Замена ремня приводного</t>
  </si>
  <si>
    <t>Замена натяжителя</t>
  </si>
  <si>
    <t>Замена стального диска</t>
  </si>
  <si>
    <t>Аккумулятор 371102E000 (Hyundai/Kia)</t>
  </si>
  <si>
    <t>Масло SAE 5W30 (синтетика) (16 л)</t>
  </si>
  <si>
    <t>Щетка стеклоочистителя 983501R000 (Hyundai/Kia)</t>
  </si>
  <si>
    <t>Щетка стеклоочистителя 983601R000 (Hyundai/Kia)</t>
  </si>
  <si>
    <t>Наконечник рулевой 56820-4L000 левый (Hyundai/Kia)</t>
  </si>
  <si>
    <t>Наконечник рулевой 56820-4L090 правый (Hyundai/Kia)</t>
  </si>
  <si>
    <t>Масло МКПП (04300-00140) MTF PRIME 75W85 API-G14 (4л)</t>
  </si>
  <si>
    <t>Жидкость охлаждающая Vitex Ultra G11 -40 зеленый 1 л</t>
  </si>
  <si>
    <t>Колодки тормозные задние (583021RA30)</t>
  </si>
  <si>
    <t>Тормозная жидкость (0110000А00) (2л)</t>
  </si>
  <si>
    <t>Жидкость тормозная DOT-4 910г.</t>
  </si>
  <si>
    <t>Ступица 51750-1J000 передняя (Hyundai/Kia)</t>
  </si>
  <si>
    <t>Ступица 52750-0U000 адняя (Hyundai/Kia)</t>
  </si>
  <si>
    <t>Ремень приводной 25212-2B000 (Hyundai/Kia)</t>
  </si>
  <si>
    <t>Ролик натяжной 25281-2B010 приводного ремня (Hyundai/Kia)</t>
  </si>
  <si>
    <t>Ролик натяжителя (252862В010)</t>
  </si>
  <si>
    <t>Болт 1140410756K крепления генератора (Hyundai/Kia)</t>
  </si>
  <si>
    <t>Диск колесный стальной 52910-4L000 (6J*15) Hyundai/Kia</t>
  </si>
  <si>
    <t>Итого по калькуляции №3:</t>
  </si>
  <si>
    <t>КАЛЬКУЛЯЦИЯ №4</t>
  </si>
  <si>
    <t>на ремонт легкового автомобиля марки HUYNDAI
(гос.номер _______)</t>
  </si>
  <si>
    <t>Замена аккумулятора 37110-4H800 Hyundai/KIA</t>
  </si>
  <si>
    <t>Замена масла LF Dizel 5W30 HMC (п/синтетика) (36л)</t>
  </si>
  <si>
    <t>Замена фильтра воздушного</t>
  </si>
  <si>
    <t>Замена фильтра масляного</t>
  </si>
  <si>
    <t>Замена выжимного подшипника</t>
  </si>
  <si>
    <t>Замена сцепления (с цилиндрами)</t>
  </si>
  <si>
    <t>Замена стоек стабилизатора</t>
  </si>
  <si>
    <t>Замена втулок стабилизатора</t>
  </si>
  <si>
    <t>Замена троса стояночного тормоза</t>
  </si>
  <si>
    <t>Замена наконечников рулевой тяги</t>
  </si>
  <si>
    <t>Замена стоек амортизационных</t>
  </si>
  <si>
    <t>Замена колесного диска (замена колпака диска колесного)</t>
  </si>
  <si>
    <t>Замена рычага задней подвески</t>
  </si>
  <si>
    <t>Замена амортизатора</t>
  </si>
  <si>
    <t>Замена лобового стекла</t>
  </si>
  <si>
    <t>Замена щеток стеклоочистителя</t>
  </si>
  <si>
    <t>Замена комплекта резины</t>
  </si>
  <si>
    <t>Замена масла</t>
  </si>
  <si>
    <t>Замена масла в МКПП</t>
  </si>
  <si>
    <t>Замена масла в гидроусилителе</t>
  </si>
  <si>
    <t>Замена охлаждающей жидкости</t>
  </si>
  <si>
    <t>Аккумулятор 37110-4H800 Hyundai/KIA</t>
  </si>
  <si>
    <t>Масло LF Dizel 5W30 HMC (п/синтетика) (36л)</t>
  </si>
  <si>
    <t>Фильтр воздушный 97617-4H000</t>
  </si>
  <si>
    <t>Фильтр масляный 26330-4X000 Hyundai/ KIA</t>
  </si>
  <si>
    <t>Фильтр воздушный 28113-4H000 Hyundai/ KIA</t>
  </si>
  <si>
    <t>Подшипник выжимной (4141249650)</t>
  </si>
  <si>
    <t>Сцепление комплект 41200-49930 Hyundai/KIA</t>
  </si>
  <si>
    <t>Цилиндр сцепления 41600-4H100 Hyundai/KIA</t>
  </si>
  <si>
    <t>Цилиндр сцепления 41700-4H100 Hyundai/KIA</t>
  </si>
  <si>
    <t>Прокладка (5857522000)</t>
  </si>
  <si>
    <t>Шплинт 43779-37010 Hyundai/ KIA</t>
  </si>
  <si>
    <t>Шайба 52744-4D000 Hyundai/ KIA</t>
  </si>
  <si>
    <t>Гайка М8(527454D000)</t>
  </si>
  <si>
    <t>Стойка стабилизатора заднего 55530-4H000 Hyundai/ KIA (левая)</t>
  </si>
  <si>
    <t>Стойка стабилизатора заднего 55530-4H000 Hyundai/ KIA (правая)</t>
  </si>
  <si>
    <t>Втулка заднего стабилизатора 55513-4H100 Hyundai/ KIA</t>
  </si>
  <si>
    <t>Трос стояночного тормоза 59770-4H000 правый Hyundai/KIA</t>
  </si>
  <si>
    <t>Трос стояночного тормоза 59760-4H000 левый Hyundai/KIA</t>
  </si>
  <si>
    <t>Наконечник рулевой тяги 56820-4H100 правый Hyundai/KIA</t>
  </si>
  <si>
    <t>Наконечник рулевой тяги 56820-4H000 левый Hyundai/KIA</t>
  </si>
  <si>
    <t>Гайка 13146-12007K Hyundai/ KIA</t>
  </si>
  <si>
    <t>Шплинт 14300-03257B гайки шаровой Hyundai/ KIA</t>
  </si>
  <si>
    <t>Шплинт 14300-03257K Hyundai/ KIA</t>
  </si>
  <si>
    <t>Стойка амортизационная 54650-4H100 передняя левая Hyundai/ KIA</t>
  </si>
  <si>
    <t>Стойка амортизационная 54660-4H100 передняя правая Hyundai/ KIA</t>
  </si>
  <si>
    <t>Стойка стабилизатора 54840-4H000 Hyundai/ KIA</t>
  </si>
  <si>
    <t>Втулка переднего стабилизатора 54813-3K100 Hyundai/KIA</t>
  </si>
  <si>
    <t>Диск колесный 52910-4H210 Hyundai/KIA</t>
  </si>
  <si>
    <t>Колпак диска колесного 52960-3K210 Hyundai/ KIA</t>
  </si>
  <si>
    <t>Болт 55421-4H000 Hyundai/KIA</t>
  </si>
  <si>
    <t>Рычаг задней подвески (552004Н100)</t>
  </si>
  <si>
    <t>Шайба развальная 54502-3E600 Hyundai/KIA</t>
  </si>
  <si>
    <t>Шайба 55229-3E000 Hyundai/KIA</t>
  </si>
  <si>
    <t>Втулка подвески 55620-4H000 Hyundai/KIA</t>
  </si>
  <si>
    <t>Втулка (556304Н000)</t>
  </si>
  <si>
    <t>Ручка (552214Н100)</t>
  </si>
  <si>
    <t>Рычаг подвески задний (552004Н100)</t>
  </si>
  <si>
    <t>Рычаг нижний 54500-4H000 передний левый Hyundai/Kia</t>
  </si>
  <si>
    <t>Рычаг нижний 545014Н000 передний правый Hyundai/Kia</t>
  </si>
  <si>
    <t>Амортизатор задний (553004Н100)</t>
  </si>
  <si>
    <t>Диск тормозной 58411-4H300 задний Hyundai/Kia</t>
  </si>
  <si>
    <t>Набор накладок задних тормозных (583024НА50)</t>
  </si>
  <si>
    <t>Стекло лобовое 86110-4H110 Hyundai Grand Starex</t>
  </si>
  <si>
    <t>Щетка стеклоочистителя задняя (988204Н000)</t>
  </si>
  <si>
    <t>Щетка стеклоочистителя правая (983603К000)</t>
  </si>
  <si>
    <t>Щетка стеклоочистителя 98350-2B010 левая Hyundai/KIA</t>
  </si>
  <si>
    <t>Резина (лето) HANKOOK 215/70 R16 100H DUNAPRO HP2</t>
  </si>
  <si>
    <t>Масло в мост: GL-5 75W90 (4л)</t>
  </si>
  <si>
    <t>Масло в МКПП: GL-4 75W85 (4л)</t>
  </si>
  <si>
    <t>Масло в гидроусилитель: PSF-3 (2л)</t>
  </si>
  <si>
    <t>Итого по калькуляции №4:</t>
  </si>
  <si>
    <t>КАЛЬКУЛЯЦИЯ №5</t>
  </si>
  <si>
    <t>на ремонт легкового автомобиля марки ГАЗЕЛЬ 
(гос.номер _________)</t>
  </si>
  <si>
    <t>Замена щетки стеклоочистителя</t>
  </si>
  <si>
    <t>Замена насоса омывателя</t>
  </si>
  <si>
    <t>замена реле стартера</t>
  </si>
  <si>
    <t>Замена диска сцепления нажимного</t>
  </si>
  <si>
    <t>Замена диска сцепления</t>
  </si>
  <si>
    <t>Замена муфты выключателя сцепления</t>
  </si>
  <si>
    <t>Замена подшипника муфты</t>
  </si>
  <si>
    <t>Замена ролика натяжного</t>
  </si>
  <si>
    <t>Замена вентилятора охлаждения</t>
  </si>
  <si>
    <t>Замена насоса водяного</t>
  </si>
  <si>
    <t>Замена шланга</t>
  </si>
  <si>
    <t>Замена радиатора</t>
  </si>
  <si>
    <t>Замена электрического вентилятора</t>
  </si>
  <si>
    <t>Замена датчика термомеханического</t>
  </si>
  <si>
    <t>Замена рычага переключения МКПП</t>
  </si>
  <si>
    <t>Замена коробки передач</t>
  </si>
  <si>
    <t>Замена вала первичного</t>
  </si>
  <si>
    <t>Замена заднего моста</t>
  </si>
  <si>
    <t>Замена передней оси</t>
  </si>
  <si>
    <t>Замена наонечника рулевой тяги</t>
  </si>
  <si>
    <t>Замена ступицы</t>
  </si>
  <si>
    <t>Замена насоса гидроусилителя</t>
  </si>
  <si>
    <t>Замена шаланга ГУР</t>
  </si>
  <si>
    <t>Замена цилиндра колесного заднего тормоза</t>
  </si>
  <si>
    <t>Замена задних тормозных колодок</t>
  </si>
  <si>
    <t>Замена рычага тормоза</t>
  </si>
  <si>
    <t>Замена тормоза</t>
  </si>
  <si>
    <t>Замена датчика</t>
  </si>
  <si>
    <t>Замена бачка</t>
  </si>
  <si>
    <t>Замена главного тормозного цилиндра в сборе</t>
  </si>
  <si>
    <t>Замена генератора автомобильного</t>
  </si>
  <si>
    <t>Замена аккумулятора</t>
  </si>
  <si>
    <t>Замена стартера</t>
  </si>
  <si>
    <t>Замена фар</t>
  </si>
  <si>
    <t>Замена ламп</t>
  </si>
  <si>
    <t>Замена фонарей (задних)</t>
  </si>
  <si>
    <t>Замена датчика детонации</t>
  </si>
  <si>
    <t>Замена дачтика абсолютного давления</t>
  </si>
  <si>
    <t>Замена клапана электромагнитного</t>
  </si>
  <si>
    <t>Замена блока управления зажиганием</t>
  </si>
  <si>
    <t>Замена датчика синхронизации</t>
  </si>
  <si>
    <t>Щетка стеклоочистителя 2110 49.5205900</t>
  </si>
  <si>
    <t>Насос омывателя 1202.5208 ВАЗ</t>
  </si>
  <si>
    <t>Реле стартера 711.3747-02 Г-3110 Г-3302</t>
  </si>
  <si>
    <t>Диск сцепления нажимной 406.1601090-01 ГАЗ</t>
  </si>
  <si>
    <t>Диск сцепления 40637-1601130 ЗМЗ</t>
  </si>
  <si>
    <t>Вилка сцепления в сборе 3102-1601200 ГАЗ</t>
  </si>
  <si>
    <t>Муфты выключателя сцепления (24-1601185-20)</t>
  </si>
  <si>
    <t>Подшипник муфты (В76-360710АУС9Ш)</t>
  </si>
  <si>
    <t>Ролик натяжной 406-1308067-02 ЗМЗ</t>
  </si>
  <si>
    <t>Вентилятор охлаждения 3302-1308010</t>
  </si>
  <si>
    <t>Ступица вентилятора 3302-1308061 ГАЗ</t>
  </si>
  <si>
    <t>Термостат с корпусом 406.1306008-11 ЗМЗ</t>
  </si>
  <si>
    <t>Насос водяной (4061.1307010-20)</t>
  </si>
  <si>
    <t>Кожух вентилятора 2752-1309011-10 ГАЗ</t>
  </si>
  <si>
    <t>Шланг (3110-1303010-10)</t>
  </si>
  <si>
    <t>Шланг (21-1303010)</t>
  </si>
  <si>
    <t>Шланг (2752-1302025-10)</t>
  </si>
  <si>
    <t>Шланг (2752-1303026)</t>
  </si>
  <si>
    <t>Шланг (40П-1023101)</t>
  </si>
  <si>
    <t>Шланг (542.1104102)</t>
  </si>
  <si>
    <t>Радиатор 330242-1301000</t>
  </si>
  <si>
    <t>Электрический вентилятор (ЭВ-08)</t>
  </si>
  <si>
    <t>Датчик термомеханический ТМ-108</t>
  </si>
  <si>
    <t>Расширительный бачок (2705-1311010)</t>
  </si>
  <si>
    <t>Пробка расширительного бачка (3302-131065)</t>
  </si>
  <si>
    <t>Шланг расширительного бачка (3302-1311095-02)</t>
  </si>
  <si>
    <t>Оболочка защитная (24-8101578)</t>
  </si>
  <si>
    <t>Рычаг переключения МКПП (3302-1702130)</t>
  </si>
  <si>
    <t>Коробка передач 3302-1700010 (ГАЗ 3302)</t>
  </si>
  <si>
    <t>Вал первичный (3302-1701025)</t>
  </si>
  <si>
    <t>Мост задний (3302-2400012-01)</t>
  </si>
  <si>
    <t>Ступица переднего моста (3302-3103010-01)</t>
  </si>
  <si>
    <t>Диск тормозной 3302-3501078 (ГАЗ)</t>
  </si>
  <si>
    <t>Ось перед (3302-3000015)</t>
  </si>
  <si>
    <t>Амортизатор 3302-2905006-01 (Газель, Соболь)</t>
  </si>
  <si>
    <t>Втулки (24-2915452)</t>
  </si>
  <si>
    <t>Тяга рулевая 3302-3414052 поперечная в сборе (ГАЗ)</t>
  </si>
  <si>
    <t>Тяга рулевая 3302-3414010 продольная в сборе (ГАЗ)</t>
  </si>
  <si>
    <t>Наконечник рулевой тяги (2217-3414056)</t>
  </si>
  <si>
    <t>Ступица задняя (3302-3104006)</t>
  </si>
  <si>
    <t>Насос гидроусилителя (ШНКФ.453471.115-40)</t>
  </si>
  <si>
    <t>Шланг ГУР 330242-3408150 ГАЗ</t>
  </si>
  <si>
    <t>Цилиндр колесный заднего тормоза 24-3501040-01</t>
  </si>
  <si>
    <t>Колодки тормозные задние 3302-3502090 (ГАЗель, Соболь)</t>
  </si>
  <si>
    <t>Рычаг тормоза (3302-3508015)</t>
  </si>
  <si>
    <t>Тормоз зад (3302-3502008)</t>
  </si>
  <si>
    <t>Тормоз зад (3302-3502009)</t>
  </si>
  <si>
    <t>Датчик (ЯМ2.553.000-01)</t>
  </si>
  <si>
    <t>Бачок (31029-3505100)</t>
  </si>
  <si>
    <t xml:space="preserve">Главный тормозной цилиндр в сборе </t>
  </si>
  <si>
    <t>Генератор автомобильный 2502.3771 ГАЗ</t>
  </si>
  <si>
    <t>Аккумулятор (6СТ-55А)</t>
  </si>
  <si>
    <t>Стартер (6002.3708)</t>
  </si>
  <si>
    <t>Фара правая 1512.3775000 ГАЗ</t>
  </si>
  <si>
    <t>Фара левая (1512.3775000)</t>
  </si>
  <si>
    <t>Лампа Н1</t>
  </si>
  <si>
    <t>Лампа Н7</t>
  </si>
  <si>
    <t>Лампа PY21W</t>
  </si>
  <si>
    <t>Лампа W5W</t>
  </si>
  <si>
    <t>Фонарь задний левый</t>
  </si>
  <si>
    <t>Фонарь задний правый</t>
  </si>
  <si>
    <t>Датчик детонации СТ-305</t>
  </si>
  <si>
    <t>Датчик абсолютного давления (0261230037)</t>
  </si>
  <si>
    <t>Клапан электромагнитный (ИЖКЭ-3741)</t>
  </si>
  <si>
    <t>Блок управления зажиганием (243.3763-01)</t>
  </si>
  <si>
    <t>Датчик синхронизации 406.3847113 ГАЗ</t>
  </si>
  <si>
    <t>______________</t>
  </si>
  <si>
    <t xml:space="preserve">Замена аккумулятора </t>
  </si>
  <si>
    <t>Всего по калькуляции</t>
  </si>
  <si>
    <t>КАЛЬКУЛЯЦИЯ</t>
  </si>
  <si>
    <t>Техническое обслуживание системы мониторинга Глонасс</t>
  </si>
  <si>
    <t>Абонентское обслуживание за 1 ед.</t>
  </si>
  <si>
    <t>Диагностика установленного оборудования</t>
  </si>
  <si>
    <t>Демонтаж терминала</t>
  </si>
  <si>
    <t>Демонтаж ДУТ</t>
  </si>
  <si>
    <t>Установка ДУТ</t>
  </si>
  <si>
    <t>Замена антенн</t>
  </si>
  <si>
    <t>Замена кабеля подключению ДУТ</t>
  </si>
  <si>
    <t>кол-во</t>
  </si>
  <si>
    <t xml:space="preserve">Исполнительный директор </t>
  </si>
  <si>
    <t xml:space="preserve">ООО «НТСК» </t>
  </si>
  <si>
    <t>_______________ В.Н. Монастырев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</si>
</sst>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#,##0.00_р_."/>
    <numFmt numFmtId="166" formatCode="#,##0.000"/>
  </numFmts>
  <fonts count="6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6.5"/>
      <name val="Times New Roman"/>
      <family val="1"/>
      <charset val="204"/>
    </font>
    <font>
      <b/>
      <sz val="12"/>
      <name val="Times New Roman"/>
      <family val="1"/>
      <charset val="204"/>
    </font>
    <font>
      <sz val="9.5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vertAlign val="superscript"/>
      <sz val="8"/>
      <name val="Times New Roman"/>
      <family val="1"/>
      <charset val="204"/>
    </font>
    <font>
      <b/>
      <sz val="10"/>
      <name val="Times New Roman Cyr"/>
      <charset val="204"/>
    </font>
    <font>
      <b/>
      <sz val="9"/>
      <name val="Times New Roman Cyr"/>
      <charset val="204"/>
    </font>
    <font>
      <sz val="6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color theme="0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  <font>
      <sz val="12"/>
      <name val="Times New Roman Cyr"/>
      <family val="1"/>
      <charset val="204"/>
    </font>
    <font>
      <u/>
      <sz val="12"/>
      <name val="Times New Roman"/>
      <family val="1"/>
    </font>
    <font>
      <b/>
      <sz val="9.5"/>
      <name val="Times New Roman"/>
      <family val="1"/>
    </font>
    <font>
      <b/>
      <sz val="9.5"/>
      <name val="Arial Cyr"/>
      <charset val="204"/>
    </font>
    <font>
      <b/>
      <sz val="9.5"/>
      <name val="Times New Roman"/>
      <family val="1"/>
      <charset val="204"/>
    </font>
    <font>
      <sz val="9.5"/>
      <name val="Arial Cyr"/>
      <charset val="204"/>
    </font>
    <font>
      <b/>
      <sz val="8"/>
      <name val="Times New Roman"/>
      <family val="1"/>
    </font>
    <font>
      <b/>
      <u/>
      <sz val="9.5"/>
      <name val="Times New Roman"/>
      <family val="1"/>
    </font>
    <font>
      <sz val="9.5"/>
      <name val="Times New Roman Baltic"/>
      <family val="1"/>
      <charset val="186"/>
    </font>
    <font>
      <sz val="9.5"/>
      <name val="Times New Roman"/>
      <family val="1"/>
    </font>
    <font>
      <sz val="9"/>
      <color theme="0"/>
      <name val="Times New Roman"/>
      <family val="1"/>
      <charset val="204"/>
    </font>
    <font>
      <sz val="9"/>
      <color theme="0"/>
      <name val="Times New Roman Cyr"/>
      <family val="1"/>
      <charset val="204"/>
    </font>
    <font>
      <b/>
      <sz val="10"/>
      <color theme="0"/>
      <name val="Times New Roman Cyr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4" fillId="0" borderId="0"/>
    <xf numFmtId="0" fontId="27" fillId="0" borderId="0"/>
    <xf numFmtId="0" fontId="4" fillId="0" borderId="0"/>
    <xf numFmtId="0" fontId="3" fillId="0" borderId="0"/>
    <xf numFmtId="0" fontId="27" fillId="0" borderId="0"/>
    <xf numFmtId="0" fontId="1" fillId="0" borderId="0"/>
    <xf numFmtId="0" fontId="45" fillId="0" borderId="0"/>
    <xf numFmtId="0" fontId="3" fillId="0" borderId="0"/>
    <xf numFmtId="0" fontId="3" fillId="0" borderId="0"/>
    <xf numFmtId="0" fontId="1" fillId="0" borderId="0"/>
    <xf numFmtId="0" fontId="45" fillId="0" borderId="0"/>
    <xf numFmtId="0" fontId="58" fillId="0" borderId="0"/>
  </cellStyleXfs>
  <cellXfs count="57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0" xfId="0" applyFont="1"/>
    <xf numFmtId="0" fontId="8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49" fontId="9" fillId="0" borderId="0" xfId="0" applyNumberFormat="1" applyFont="1" applyAlignment="1">
      <alignment horizontal="left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49" fontId="8" fillId="0" borderId="0" xfId="0" applyNumberFormat="1" applyFont="1" applyAlignment="1">
      <alignment horizontal="left" vertical="top" wrapText="1"/>
    </xf>
    <xf numFmtId="0" fontId="8" fillId="0" borderId="0" xfId="0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49" fontId="8" fillId="0" borderId="0" xfId="0" applyNumberFormat="1" applyFont="1" applyAlignment="1"/>
    <xf numFmtId="49" fontId="8" fillId="0" borderId="0" xfId="0" applyNumberFormat="1" applyFont="1" applyAlignment="1">
      <alignment horizontal="left" wrapText="1"/>
    </xf>
    <xf numFmtId="0" fontId="8" fillId="0" borderId="4" xfId="0" applyFont="1" applyBorder="1" applyAlignment="1">
      <alignment horizontal="center" vertical="top"/>
    </xf>
    <xf numFmtId="49" fontId="8" fillId="0" borderId="4" xfId="0" applyNumberFormat="1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4" fontId="8" fillId="0" borderId="0" xfId="0" applyNumberFormat="1" applyFont="1" applyAlignment="1">
      <alignment horizontal="left" vertical="top"/>
    </xf>
    <xf numFmtId="4" fontId="8" fillId="0" borderId="0" xfId="0" applyNumberFormat="1" applyFont="1" applyAlignment="1">
      <alignment horizontal="right" vertical="top"/>
    </xf>
    <xf numFmtId="4" fontId="8" fillId="0" borderId="0" xfId="0" applyNumberFormat="1" applyFont="1" applyBorder="1" applyAlignment="1">
      <alignment horizontal="right" vertical="top"/>
    </xf>
    <xf numFmtId="4" fontId="8" fillId="0" borderId="0" xfId="0" applyNumberFormat="1" applyFont="1" applyAlignment="1">
      <alignment vertical="top"/>
    </xf>
    <xf numFmtId="4" fontId="8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 wrapText="1"/>
    </xf>
    <xf numFmtId="4" fontId="8" fillId="0" borderId="0" xfId="0" applyNumberFormat="1" applyFont="1" applyAlignment="1">
      <alignment horizontal="left"/>
    </xf>
    <xf numFmtId="4" fontId="8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8" fillId="0" borderId="0" xfId="0" applyNumberFormat="1" applyFont="1" applyAlignment="1">
      <alignment horizontal="right" vertical="top" wrapText="1"/>
    </xf>
    <xf numFmtId="0" fontId="7" fillId="0" borderId="0" xfId="0" applyFont="1"/>
    <xf numFmtId="0" fontId="4" fillId="0" borderId="0" xfId="0" applyFont="1" applyBorder="1"/>
    <xf numFmtId="0" fontId="4" fillId="0" borderId="6" xfId="0" applyFont="1" applyBorder="1"/>
    <xf numFmtId="0" fontId="4" fillId="0" borderId="14" xfId="0" applyFont="1" applyBorder="1"/>
    <xf numFmtId="0" fontId="4" fillId="0" borderId="8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1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Fill="1"/>
    <xf numFmtId="49" fontId="4" fillId="0" borderId="0" xfId="0" applyNumberFormat="1" applyFont="1" applyFill="1"/>
    <xf numFmtId="0" fontId="5" fillId="0" borderId="0" xfId="0" applyFont="1"/>
    <xf numFmtId="0" fontId="4" fillId="0" borderId="10" xfId="0" applyFont="1" applyBorder="1"/>
    <xf numFmtId="0" fontId="12" fillId="0" borderId="10" xfId="0" applyFont="1" applyBorder="1" applyAlignment="1">
      <alignment vertical="center"/>
    </xf>
    <xf numFmtId="0" fontId="12" fillId="0" borderId="0" xfId="0" applyFont="1"/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vertical="top"/>
    </xf>
    <xf numFmtId="0" fontId="4" fillId="2" borderId="0" xfId="0" applyFont="1" applyFill="1"/>
    <xf numFmtId="0" fontId="10" fillId="2" borderId="0" xfId="0" applyFont="1" applyFill="1"/>
    <xf numFmtId="49" fontId="4" fillId="0" borderId="0" xfId="0" applyNumberFormat="1" applyFont="1"/>
    <xf numFmtId="0" fontId="10" fillId="0" borderId="0" xfId="0" applyFont="1"/>
    <xf numFmtId="0" fontId="13" fillId="0" borderId="0" xfId="1" applyFont="1"/>
    <xf numFmtId="0" fontId="14" fillId="0" borderId="0" xfId="1" applyFont="1"/>
    <xf numFmtId="0" fontId="15" fillId="0" borderId="0" xfId="1" applyFont="1" applyAlignment="1">
      <alignment horizontal="right"/>
    </xf>
    <xf numFmtId="0" fontId="14" fillId="0" borderId="0" xfId="1" applyFont="1" applyAlignment="1">
      <alignment horizontal="right"/>
    </xf>
    <xf numFmtId="0" fontId="13" fillId="0" borderId="1" xfId="1" applyFont="1" applyBorder="1" applyAlignment="1">
      <alignment horizontal="center"/>
    </xf>
    <xf numFmtId="0" fontId="16" fillId="0" borderId="0" xfId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0" fontId="16" fillId="0" borderId="0" xfId="1" applyFont="1"/>
    <xf numFmtId="0" fontId="16" fillId="0" borderId="4" xfId="1" applyFont="1" applyBorder="1" applyAlignment="1"/>
    <xf numFmtId="0" fontId="13" fillId="0" borderId="0" xfId="1" applyFont="1" applyBorder="1"/>
    <xf numFmtId="0" fontId="17" fillId="0" borderId="12" xfId="1" applyFont="1" applyBorder="1"/>
    <xf numFmtId="0" fontId="13" fillId="0" borderId="12" xfId="1" applyFont="1" applyBorder="1"/>
    <xf numFmtId="0" fontId="16" fillId="0" borderId="12" xfId="1" applyFont="1" applyBorder="1"/>
    <xf numFmtId="0" fontId="16" fillId="0" borderId="15" xfId="1" applyFont="1" applyBorder="1" applyAlignment="1"/>
    <xf numFmtId="0" fontId="13" fillId="0" borderId="10" xfId="1" applyFont="1" applyBorder="1" applyAlignment="1">
      <alignment horizontal="centerContinuous"/>
    </xf>
    <xf numFmtId="0" fontId="18" fillId="0" borderId="0" xfId="1" applyFont="1" applyAlignment="1">
      <alignment horizontal="centerContinuous" vertical="top"/>
    </xf>
    <xf numFmtId="0" fontId="16" fillId="0" borderId="4" xfId="1" applyFont="1" applyBorder="1" applyAlignment="1">
      <alignment horizontal="left"/>
    </xf>
    <xf numFmtId="0" fontId="13" fillId="0" borderId="5" xfId="1" applyFont="1" applyBorder="1"/>
    <xf numFmtId="0" fontId="13" fillId="0" borderId="0" xfId="1" applyFont="1" applyBorder="1" applyAlignment="1">
      <alignment horizontal="right"/>
    </xf>
    <xf numFmtId="0" fontId="16" fillId="0" borderId="5" xfId="1" applyFont="1" applyBorder="1" applyAlignment="1"/>
    <xf numFmtId="0" fontId="16" fillId="0" borderId="15" xfId="1" applyFont="1" applyBorder="1" applyAlignment="1">
      <alignment horizontal="center"/>
    </xf>
    <xf numFmtId="0" fontId="23" fillId="0" borderId="0" xfId="1" applyFont="1" applyBorder="1"/>
    <xf numFmtId="0" fontId="16" fillId="0" borderId="4" xfId="1" applyFont="1" applyBorder="1" applyAlignment="1">
      <alignment horizontal="center"/>
    </xf>
    <xf numFmtId="4" fontId="13" fillId="0" borderId="0" xfId="1" applyNumberFormat="1" applyFont="1"/>
    <xf numFmtId="0" fontId="16" fillId="0" borderId="1" xfId="1" applyFont="1" applyBorder="1" applyAlignment="1">
      <alignment horizontal="center"/>
    </xf>
    <xf numFmtId="14" fontId="16" fillId="0" borderId="1" xfId="1" applyNumberFormat="1" applyFont="1" applyBorder="1" applyAlignment="1">
      <alignment horizontal="center"/>
    </xf>
    <xf numFmtId="0" fontId="16" fillId="0" borderId="1" xfId="1" applyFont="1" applyBorder="1"/>
    <xf numFmtId="0" fontId="4" fillId="0" borderId="0" xfId="1" applyFont="1"/>
    <xf numFmtId="0" fontId="16" fillId="0" borderId="0" xfId="1" applyFont="1" applyAlignment="1">
      <alignment vertical="center"/>
    </xf>
    <xf numFmtId="49" fontId="16" fillId="0" borderId="1" xfId="1" applyNumberFormat="1" applyFont="1" applyFill="1" applyBorder="1" applyAlignment="1">
      <alignment horizontal="center" vertical="center"/>
    </xf>
    <xf numFmtId="14" fontId="16" fillId="0" borderId="1" xfId="1" applyNumberFormat="1" applyFont="1" applyFill="1" applyBorder="1" applyAlignment="1">
      <alignment horizontal="center" vertical="center"/>
    </xf>
    <xf numFmtId="4" fontId="16" fillId="0" borderId="0" xfId="1" applyNumberFormat="1" applyFont="1" applyAlignment="1">
      <alignment vertical="center"/>
    </xf>
    <xf numFmtId="0" fontId="24" fillId="0" borderId="0" xfId="1" applyFont="1" applyAlignment="1">
      <alignment horizontal="centerContinuous"/>
    </xf>
    <xf numFmtId="0" fontId="25" fillId="0" borderId="0" xfId="1" applyFont="1" applyAlignment="1">
      <alignment horizontal="centerContinuous"/>
    </xf>
    <xf numFmtId="0" fontId="22" fillId="0" borderId="0" xfId="1" applyFont="1" applyAlignment="1">
      <alignment horizontal="center"/>
    </xf>
    <xf numFmtId="0" fontId="20" fillId="0" borderId="16" xfId="1" applyFont="1" applyFill="1" applyBorder="1" applyAlignment="1">
      <alignment horizontal="centerContinuous" vertical="center" wrapText="1"/>
    </xf>
    <xf numFmtId="0" fontId="13" fillId="0" borderId="15" xfId="1" applyFont="1" applyBorder="1"/>
    <xf numFmtId="4" fontId="4" fillId="0" borderId="15" xfId="1" applyNumberFormat="1" applyFont="1" applyBorder="1" applyAlignment="1">
      <alignment horizontal="center" vertical="center" wrapText="1"/>
    </xf>
    <xf numFmtId="4" fontId="4" fillId="3" borderId="15" xfId="1" applyNumberFormat="1" applyFont="1" applyFill="1" applyBorder="1" applyAlignment="1">
      <alignment horizontal="center" vertical="center"/>
    </xf>
    <xf numFmtId="4" fontId="26" fillId="0" borderId="0" xfId="1" applyNumberFormat="1" applyFont="1"/>
    <xf numFmtId="0" fontId="13" fillId="0" borderId="1" xfId="1" applyFont="1" applyBorder="1"/>
    <xf numFmtId="4" fontId="13" fillId="0" borderId="1" xfId="1" applyNumberFormat="1" applyFont="1" applyBorder="1" applyAlignment="1">
      <alignment horizontal="right" wrapText="1"/>
    </xf>
    <xf numFmtId="4" fontId="13" fillId="3" borderId="1" xfId="1" applyNumberFormat="1" applyFont="1" applyFill="1" applyBorder="1"/>
    <xf numFmtId="4" fontId="13" fillId="0" borderId="1" xfId="1" applyNumberFormat="1" applyFont="1" applyBorder="1" applyAlignment="1">
      <alignment horizontal="center" wrapText="1"/>
    </xf>
    <xf numFmtId="0" fontId="13" fillId="0" borderId="4" xfId="1" applyFont="1" applyBorder="1"/>
    <xf numFmtId="4" fontId="13" fillId="0" borderId="4" xfId="1" applyNumberFormat="1" applyFont="1" applyBorder="1" applyAlignment="1">
      <alignment horizontal="center" wrapText="1"/>
    </xf>
    <xf numFmtId="4" fontId="13" fillId="0" borderId="1" xfId="1" applyNumberFormat="1" applyFont="1" applyFill="1" applyBorder="1" applyAlignment="1">
      <alignment horizontal="center" wrapText="1"/>
    </xf>
    <xf numFmtId="0" fontId="26" fillId="0" borderId="0" xfId="1" applyFont="1"/>
    <xf numFmtId="0" fontId="13" fillId="0" borderId="2" xfId="1" applyFont="1" applyBorder="1"/>
    <xf numFmtId="0" fontId="13" fillId="0" borderId="8" xfId="1" applyFont="1" applyBorder="1"/>
    <xf numFmtId="0" fontId="22" fillId="0" borderId="0" xfId="1" applyFont="1" applyFill="1" applyBorder="1" applyAlignment="1">
      <alignment vertical="center"/>
    </xf>
    <xf numFmtId="0" fontId="22" fillId="0" borderId="0" xfId="1" applyFont="1" applyBorder="1" applyAlignment="1">
      <alignment vertical="center"/>
    </xf>
    <xf numFmtId="0" fontId="22" fillId="0" borderId="0" xfId="1" applyFont="1" applyFill="1" applyBorder="1" applyAlignment="1">
      <alignment horizontal="left" vertical="center"/>
    </xf>
    <xf numFmtId="4" fontId="22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right" vertical="center"/>
    </xf>
    <xf numFmtId="4" fontId="22" fillId="0" borderId="1" xfId="1" applyNumberFormat="1" applyFont="1" applyFill="1" applyBorder="1" applyAlignment="1">
      <alignment horizontal="center" vertical="center"/>
    </xf>
    <xf numFmtId="0" fontId="22" fillId="0" borderId="0" xfId="1" applyFont="1" applyAlignment="1">
      <alignment vertical="center"/>
    </xf>
    <xf numFmtId="4" fontId="22" fillId="0" borderId="0" xfId="1" applyNumberFormat="1" applyFont="1" applyAlignment="1">
      <alignment vertical="center"/>
    </xf>
    <xf numFmtId="0" fontId="13" fillId="0" borderId="0" xfId="1" applyFont="1" applyFill="1" applyBorder="1" applyAlignment="1">
      <alignment vertical="center"/>
    </xf>
    <xf numFmtId="4" fontId="13" fillId="0" borderId="0" xfId="1" applyNumberFormat="1" applyFont="1" applyFill="1" applyBorder="1" applyAlignment="1">
      <alignment horizontal="center" vertical="center"/>
    </xf>
    <xf numFmtId="4" fontId="19" fillId="0" borderId="0" xfId="1" applyNumberFormat="1" applyFont="1" applyFill="1" applyBorder="1" applyAlignment="1">
      <alignment horizontal="right" vertical="center"/>
    </xf>
    <xf numFmtId="4" fontId="19" fillId="0" borderId="1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4" fontId="13" fillId="0" borderId="0" xfId="1" applyNumberFormat="1" applyFont="1" applyAlignment="1">
      <alignment vertical="center"/>
    </xf>
    <xf numFmtId="0" fontId="13" fillId="0" borderId="0" xfId="1" applyFont="1" applyBorder="1" applyAlignment="1">
      <alignment vertical="center"/>
    </xf>
    <xf numFmtId="0" fontId="22" fillId="0" borderId="0" xfId="1" applyFont="1"/>
    <xf numFmtId="0" fontId="27" fillId="0" borderId="0" xfId="2" applyFont="1" applyFill="1" applyAlignment="1">
      <alignment vertical="center"/>
    </xf>
    <xf numFmtId="0" fontId="27" fillId="0" borderId="0" xfId="1" applyFont="1"/>
    <xf numFmtId="0" fontId="28" fillId="0" borderId="0" xfId="1" applyFont="1" applyAlignment="1">
      <alignment horizontal="centerContinuous"/>
    </xf>
    <xf numFmtId="0" fontId="29" fillId="0" borderId="0" xfId="1" applyFont="1"/>
    <xf numFmtId="0" fontId="30" fillId="0" borderId="0" xfId="1" applyFont="1"/>
    <xf numFmtId="0" fontId="27" fillId="0" borderId="12" xfId="1" applyFont="1" applyBorder="1"/>
    <xf numFmtId="0" fontId="30" fillId="0" borderId="12" xfId="1" applyFont="1" applyBorder="1"/>
    <xf numFmtId="0" fontId="28" fillId="0" borderId="0" xfId="1" applyFont="1" applyAlignment="1">
      <alignment horizontal="left"/>
    </xf>
    <xf numFmtId="0" fontId="28" fillId="0" borderId="0" xfId="1" applyFont="1"/>
    <xf numFmtId="0" fontId="31" fillId="0" borderId="0" xfId="1" applyFont="1"/>
    <xf numFmtId="0" fontId="13" fillId="0" borderId="0" xfId="1" applyFont="1" applyBorder="1" applyAlignment="1">
      <alignment horizontal="center"/>
    </xf>
    <xf numFmtId="0" fontId="13" fillId="0" borderId="0" xfId="1" applyFont="1" applyAlignment="1">
      <alignment horizontal="centerContinuous" vertical="center"/>
    </xf>
    <xf numFmtId="0" fontId="13" fillId="0" borderId="0" xfId="1" applyFont="1" applyBorder="1" applyAlignment="1">
      <alignment horizontal="centerContinuous" vertical="center"/>
    </xf>
    <xf numFmtId="0" fontId="27" fillId="0" borderId="0" xfId="1" applyFont="1" applyFill="1" applyAlignment="1"/>
    <xf numFmtId="0" fontId="6" fillId="0" borderId="0" xfId="2" applyFont="1" applyFill="1" applyAlignment="1">
      <alignment vertical="top"/>
    </xf>
    <xf numFmtId="0" fontId="27" fillId="0" borderId="0" xfId="1" applyFont="1" applyBorder="1"/>
    <xf numFmtId="0" fontId="30" fillId="0" borderId="0" xfId="1" applyFont="1" applyBorder="1"/>
    <xf numFmtId="4" fontId="6" fillId="0" borderId="0" xfId="0" applyNumberFormat="1" applyFont="1"/>
    <xf numFmtId="0" fontId="32" fillId="0" borderId="0" xfId="3" applyFont="1" applyFill="1"/>
    <xf numFmtId="0" fontId="32" fillId="0" borderId="0" xfId="3" applyFont="1" applyFill="1" applyAlignment="1">
      <alignment horizontal="right"/>
    </xf>
    <xf numFmtId="0" fontId="33" fillId="0" borderId="0" xfId="4" applyFont="1" applyFill="1"/>
    <xf numFmtId="0" fontId="34" fillId="0" borderId="0" xfId="3" applyFont="1" applyFill="1" applyAlignment="1">
      <alignment horizontal="left"/>
    </xf>
    <xf numFmtId="4" fontId="33" fillId="0" borderId="0" xfId="4" applyNumberFormat="1" applyFont="1" applyFill="1"/>
    <xf numFmtId="0" fontId="34" fillId="0" borderId="0" xfId="3" applyFont="1" applyFill="1" applyAlignment="1">
      <alignment horizontal="right"/>
    </xf>
    <xf numFmtId="0" fontId="34" fillId="0" borderId="0" xfId="3" applyFont="1" applyFill="1"/>
    <xf numFmtId="0" fontId="35" fillId="0" borderId="0" xfId="0" applyFont="1" applyFill="1"/>
    <xf numFmtId="0" fontId="12" fillId="0" borderId="0" xfId="1" applyFont="1" applyFill="1" applyAlignment="1">
      <alignment horizontal="center" vertical="top" wrapText="1"/>
    </xf>
    <xf numFmtId="0" fontId="12" fillId="0" borderId="0" xfId="1" applyFont="1" applyFill="1" applyAlignment="1">
      <alignment horizontal="center" vertical="top"/>
    </xf>
    <xf numFmtId="0" fontId="12" fillId="0" borderId="0" xfId="1" applyFont="1" applyFill="1" applyAlignment="1">
      <alignment horizontal="right" vertical="top"/>
    </xf>
    <xf numFmtId="0" fontId="34" fillId="0" borderId="0" xfId="5" applyFont="1" applyFill="1" applyAlignment="1">
      <alignment vertical="center"/>
    </xf>
    <xf numFmtId="4" fontId="35" fillId="0" borderId="0" xfId="0" applyNumberFormat="1" applyFont="1" applyFill="1"/>
    <xf numFmtId="0" fontId="12" fillId="0" borderId="0" xfId="5" applyFont="1" applyFill="1" applyAlignment="1">
      <alignment vertical="center"/>
    </xf>
    <xf numFmtId="0" fontId="32" fillId="0" borderId="0" xfId="0" applyFont="1" applyFill="1" applyAlignment="1">
      <alignment horizontal="centerContinuous"/>
    </xf>
    <xf numFmtId="0" fontId="34" fillId="0" borderId="0" xfId="2" applyFont="1" applyFill="1" applyAlignment="1">
      <alignment vertical="center"/>
    </xf>
    <xf numFmtId="0" fontId="32" fillId="0" borderId="0" xfId="0" applyFont="1" applyFill="1" applyAlignment="1">
      <alignment horizontal="left"/>
    </xf>
    <xf numFmtId="0" fontId="35" fillId="0" borderId="12" xfId="0" applyFont="1" applyFill="1" applyBorder="1"/>
    <xf numFmtId="0" fontId="34" fillId="0" borderId="12" xfId="3" applyFont="1" applyFill="1" applyBorder="1" applyAlignment="1">
      <alignment horizontal="right"/>
    </xf>
    <xf numFmtId="0" fontId="34" fillId="0" borderId="0" xfId="3" applyFont="1" applyFill="1" applyBorder="1"/>
    <xf numFmtId="0" fontId="6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164" fontId="36" fillId="0" borderId="0" xfId="0" applyNumberFormat="1" applyFont="1" applyFill="1" applyAlignment="1">
      <alignment horizontal="right" vertical="top"/>
    </xf>
    <xf numFmtId="0" fontId="32" fillId="0" borderId="0" xfId="0" applyFont="1" applyFill="1"/>
    <xf numFmtId="0" fontId="37" fillId="0" borderId="0" xfId="0" applyFont="1" applyFill="1"/>
    <xf numFmtId="49" fontId="12" fillId="0" borderId="0" xfId="5" applyNumberFormat="1" applyFont="1" applyFill="1" applyAlignment="1">
      <alignment vertical="center"/>
    </xf>
    <xf numFmtId="0" fontId="38" fillId="0" borderId="0" xfId="3" applyFont="1" applyFill="1" applyAlignment="1"/>
    <xf numFmtId="0" fontId="38" fillId="0" borderId="0" xfId="3" applyFont="1" applyFill="1" applyAlignment="1">
      <alignment horizontal="centerContinuous"/>
    </xf>
    <xf numFmtId="0" fontId="12" fillId="0" borderId="0" xfId="3" applyFont="1" applyFill="1"/>
    <xf numFmtId="0" fontId="39" fillId="0" borderId="0" xfId="3" applyFont="1" applyFill="1" applyAlignment="1">
      <alignment horizontal="right"/>
    </xf>
    <xf numFmtId="0" fontId="38" fillId="0" borderId="0" xfId="3" applyFont="1" applyFill="1" applyAlignment="1">
      <alignment horizontal="left"/>
    </xf>
    <xf numFmtId="0" fontId="12" fillId="0" borderId="0" xfId="3" applyFont="1" applyFill="1" applyAlignment="1">
      <alignment horizontal="right"/>
    </xf>
    <xf numFmtId="0" fontId="12" fillId="0" borderId="0" xfId="3" applyFont="1" applyFill="1" applyAlignment="1">
      <alignment horizontal="left"/>
    </xf>
    <xf numFmtId="0" fontId="39" fillId="0" borderId="0" xfId="3" applyFont="1" applyFill="1"/>
    <xf numFmtId="0" fontId="39" fillId="0" borderId="0" xfId="0" applyFont="1" applyFill="1"/>
    <xf numFmtId="0" fontId="39" fillId="0" borderId="0" xfId="0" applyFont="1" applyFill="1" applyAlignment="1">
      <alignment horizontal="left"/>
    </xf>
    <xf numFmtId="0" fontId="12" fillId="0" borderId="0" xfId="0" applyFont="1" applyFill="1"/>
    <xf numFmtId="4" fontId="39" fillId="0" borderId="0" xfId="3" applyNumberFormat="1" applyFont="1" applyFill="1"/>
    <xf numFmtId="0" fontId="40" fillId="0" borderId="0" xfId="0" applyFont="1"/>
    <xf numFmtId="0" fontId="41" fillId="0" borderId="0" xfId="1" applyFont="1" applyAlignment="1">
      <alignment vertical="center"/>
    </xf>
    <xf numFmtId="0" fontId="42" fillId="0" borderId="0" xfId="1" applyFont="1" applyAlignment="1">
      <alignment vertical="center"/>
    </xf>
    <xf numFmtId="0" fontId="26" fillId="0" borderId="0" xfId="1" applyFont="1" applyAlignment="1">
      <alignment vertical="center"/>
    </xf>
    <xf numFmtId="0" fontId="27" fillId="0" borderId="0" xfId="9" applyFont="1" applyFill="1" applyBorder="1" applyAlignment="1">
      <alignment horizontal="left" vertical="center"/>
    </xf>
    <xf numFmtId="0" fontId="44" fillId="0" borderId="0" xfId="9" applyFont="1" applyFill="1" applyBorder="1" applyAlignment="1">
      <alignment horizontal="center" vertical="center"/>
    </xf>
    <xf numFmtId="0" fontId="51" fillId="0" borderId="0" xfId="10" applyFont="1" applyFill="1" applyAlignment="1">
      <alignment horizontal="center" vertical="center"/>
    </xf>
    <xf numFmtId="0" fontId="54" fillId="0" borderId="25" xfId="10" applyFont="1" applyFill="1" applyBorder="1" applyAlignment="1">
      <alignment horizontal="center" vertical="center" wrapText="1"/>
    </xf>
    <xf numFmtId="0" fontId="53" fillId="0" borderId="27" xfId="6" applyFont="1" applyFill="1" applyBorder="1" applyAlignment="1">
      <alignment horizontal="center" vertical="center" wrapText="1" shrinkToFit="1"/>
    </xf>
    <xf numFmtId="0" fontId="53" fillId="0" borderId="28" xfId="6" applyFont="1" applyFill="1" applyBorder="1" applyAlignment="1">
      <alignment horizontal="center" vertical="center" wrapText="1" shrinkToFit="1"/>
    </xf>
    <xf numFmtId="0" fontId="54" fillId="0" borderId="27" xfId="10" applyFont="1" applyFill="1" applyBorder="1" applyAlignment="1">
      <alignment horizontal="center" vertical="center" wrapText="1"/>
    </xf>
    <xf numFmtId="0" fontId="5" fillId="0" borderId="29" xfId="6" applyFont="1" applyFill="1" applyBorder="1" applyAlignment="1">
      <alignment horizontal="center" vertical="center" wrapText="1" shrinkToFit="1"/>
    </xf>
    <xf numFmtId="0" fontId="55" fillId="0" borderId="30" xfId="10" applyFont="1" applyFill="1" applyBorder="1" applyAlignment="1">
      <alignment horizontal="center" vertical="center"/>
    </xf>
    <xf numFmtId="0" fontId="5" fillId="0" borderId="30" xfId="6" applyFont="1" applyFill="1" applyBorder="1" applyAlignment="1">
      <alignment horizontal="center" vertical="center" wrapText="1" shrinkToFit="1"/>
    </xf>
    <xf numFmtId="0" fontId="5" fillId="0" borderId="31" xfId="6" applyFont="1" applyFill="1" applyBorder="1" applyAlignment="1">
      <alignment horizontal="center" vertical="center" wrapText="1" shrinkToFit="1"/>
    </xf>
    <xf numFmtId="0" fontId="55" fillId="0" borderId="32" xfId="10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 vertical="center"/>
    </xf>
    <xf numFmtId="4" fontId="54" fillId="0" borderId="10" xfId="10" applyNumberFormat="1" applyFont="1" applyFill="1" applyBorder="1" applyAlignment="1">
      <alignment horizontal="center" vertical="center"/>
    </xf>
    <xf numFmtId="4" fontId="54" fillId="0" borderId="3" xfId="10" applyNumberFormat="1" applyFont="1" applyFill="1" applyBorder="1" applyAlignment="1">
      <alignment horizontal="center" vertical="center"/>
    </xf>
    <xf numFmtId="0" fontId="38" fillId="0" borderId="0" xfId="3" applyFont="1" applyFill="1" applyBorder="1" applyAlignment="1"/>
    <xf numFmtId="0" fontId="5" fillId="0" borderId="0" xfId="0" applyFont="1" applyBorder="1"/>
    <xf numFmtId="0" fontId="13" fillId="0" borderId="2" xfId="1" applyFont="1" applyBorder="1" applyAlignment="1">
      <alignment horizontal="left" vertical="center" wrapText="1"/>
    </xf>
    <xf numFmtId="0" fontId="13" fillId="0" borderId="3" xfId="1" applyFont="1" applyBorder="1" applyAlignment="1">
      <alignment horizontal="left" vertical="center" wrapText="1"/>
    </xf>
    <xf numFmtId="0" fontId="13" fillId="0" borderId="8" xfId="1" applyFont="1" applyBorder="1" applyAlignment="1">
      <alignment horizontal="left" vertical="center" wrapText="1"/>
    </xf>
    <xf numFmtId="0" fontId="13" fillId="0" borderId="2" xfId="1" applyFont="1" applyBorder="1" applyAlignment="1"/>
    <xf numFmtId="0" fontId="13" fillId="0" borderId="3" xfId="1" applyFont="1" applyBorder="1" applyAlignment="1"/>
    <xf numFmtId="0" fontId="13" fillId="0" borderId="8" xfId="1" applyFont="1" applyBorder="1" applyAlignment="1"/>
    <xf numFmtId="0" fontId="20" fillId="0" borderId="16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12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164" fontId="32" fillId="0" borderId="0" xfId="0" applyNumberFormat="1" applyFont="1" applyFill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13" fillId="0" borderId="15" xfId="1" applyFont="1" applyBorder="1" applyAlignment="1">
      <alignment horizontal="right" vertical="center"/>
    </xf>
    <xf numFmtId="0" fontId="13" fillId="0" borderId="1" xfId="1" applyFont="1" applyBorder="1" applyAlignment="1">
      <alignment horizontal="right" vertical="center"/>
    </xf>
    <xf numFmtId="0" fontId="13" fillId="0" borderId="4" xfId="1" applyFont="1" applyBorder="1" applyAlignment="1">
      <alignment horizontal="right" vertical="center"/>
    </xf>
    <xf numFmtId="4" fontId="54" fillId="0" borderId="0" xfId="12" applyNumberFormat="1" applyFont="1" applyFill="1" applyAlignment="1">
      <alignment horizontal="left" vertical="center"/>
    </xf>
    <xf numFmtId="0" fontId="56" fillId="0" borderId="0" xfId="12" applyFont="1" applyFill="1" applyAlignment="1">
      <alignment horizontal="center" vertical="center"/>
    </xf>
    <xf numFmtId="0" fontId="56" fillId="0" borderId="0" xfId="12" applyFont="1" applyFill="1" applyAlignment="1">
      <alignment vertical="center"/>
    </xf>
    <xf numFmtId="4" fontId="56" fillId="0" borderId="0" xfId="12" applyNumberFormat="1" applyFont="1" applyFill="1" applyAlignment="1">
      <alignment horizontal="center" vertical="center"/>
    </xf>
    <xf numFmtId="4" fontId="54" fillId="0" borderId="0" xfId="12" applyNumberFormat="1" applyFont="1" applyFill="1" applyAlignment="1">
      <alignment horizontal="right" vertical="center"/>
    </xf>
    <xf numFmtId="4" fontId="48" fillId="0" borderId="0" xfId="12" applyNumberFormat="1" applyFont="1" applyFill="1" applyAlignment="1">
      <alignment horizontal="left" vertical="center"/>
    </xf>
    <xf numFmtId="4" fontId="48" fillId="0" borderId="0" xfId="12" applyNumberFormat="1" applyFont="1" applyFill="1" applyAlignment="1">
      <alignment horizontal="right" vertical="center"/>
    </xf>
    <xf numFmtId="0" fontId="60" fillId="0" borderId="0" xfId="12" applyFont="1" applyFill="1" applyAlignment="1">
      <alignment vertical="center"/>
    </xf>
    <xf numFmtId="0" fontId="56" fillId="0" borderId="0" xfId="12" applyFont="1" applyFill="1" applyAlignment="1">
      <alignment vertical="center" wrapText="1"/>
    </xf>
    <xf numFmtId="0" fontId="56" fillId="0" borderId="0" xfId="12" applyFont="1" applyFill="1" applyAlignment="1">
      <alignment horizontal="center" vertical="center" wrapText="1"/>
    </xf>
    <xf numFmtId="4" fontId="56" fillId="0" borderId="0" xfId="12" applyNumberFormat="1" applyFont="1" applyFill="1" applyAlignment="1">
      <alignment horizontal="center" vertical="center" wrapText="1"/>
    </xf>
    <xf numFmtId="0" fontId="55" fillId="0" borderId="1" xfId="12" applyFont="1" applyFill="1" applyBorder="1" applyAlignment="1">
      <alignment horizontal="center" vertical="center" wrapText="1"/>
    </xf>
    <xf numFmtId="4" fontId="55" fillId="0" borderId="1" xfId="12" applyNumberFormat="1" applyFont="1" applyFill="1" applyBorder="1" applyAlignment="1">
      <alignment horizontal="center" vertical="center" wrapText="1"/>
    </xf>
    <xf numFmtId="0" fontId="56" fillId="0" borderId="1" xfId="12" applyFont="1" applyFill="1" applyBorder="1" applyAlignment="1">
      <alignment horizontal="center" vertical="center" wrapText="1"/>
    </xf>
    <xf numFmtId="0" fontId="56" fillId="0" borderId="1" xfId="12" applyFont="1" applyFill="1" applyBorder="1" applyAlignment="1">
      <alignment vertical="center" wrapText="1"/>
    </xf>
    <xf numFmtId="4" fontId="56" fillId="0" borderId="1" xfId="12" applyNumberFormat="1" applyFont="1" applyFill="1" applyBorder="1" applyAlignment="1">
      <alignment horizontal="center" vertical="center" wrapText="1"/>
    </xf>
    <xf numFmtId="4" fontId="54" fillId="0" borderId="0" xfId="12" applyNumberFormat="1" applyFont="1" applyAlignment="1">
      <alignment horizontal="left" vertical="center"/>
    </xf>
    <xf numFmtId="0" fontId="56" fillId="0" borderId="0" xfId="12" applyFont="1" applyAlignment="1">
      <alignment horizontal="center" vertical="center"/>
    </xf>
    <xf numFmtId="0" fontId="56" fillId="0" borderId="0" xfId="12" applyFont="1" applyAlignment="1">
      <alignment vertical="center"/>
    </xf>
    <xf numFmtId="4" fontId="56" fillId="0" borderId="0" xfId="12" applyNumberFormat="1" applyFont="1" applyAlignment="1">
      <alignment horizontal="center" vertical="center"/>
    </xf>
    <xf numFmtId="4" fontId="54" fillId="0" borderId="0" xfId="12" applyNumberFormat="1" applyFont="1" applyAlignment="1">
      <alignment horizontal="right" vertical="center"/>
    </xf>
    <xf numFmtId="4" fontId="48" fillId="0" borderId="0" xfId="12" applyNumberFormat="1" applyFont="1" applyAlignment="1">
      <alignment horizontal="left" vertical="center"/>
    </xf>
    <xf numFmtId="4" fontId="48" fillId="0" borderId="0" xfId="12" applyNumberFormat="1" applyFont="1" applyAlignment="1">
      <alignment horizontal="right" vertical="center"/>
    </xf>
    <xf numFmtId="0" fontId="60" fillId="0" borderId="0" xfId="12" applyFont="1" applyAlignment="1">
      <alignment vertical="center"/>
    </xf>
    <xf numFmtId="0" fontId="55" fillId="0" borderId="1" xfId="12" applyFont="1" applyBorder="1" applyAlignment="1">
      <alignment horizontal="center" vertical="center" wrapText="1"/>
    </xf>
    <xf numFmtId="4" fontId="55" fillId="0" borderId="1" xfId="12" applyNumberFormat="1" applyFont="1" applyBorder="1" applyAlignment="1">
      <alignment horizontal="center" vertical="center" wrapText="1"/>
    </xf>
    <xf numFmtId="0" fontId="56" fillId="0" borderId="0" xfId="12" applyFont="1" applyAlignment="1">
      <alignment vertical="center" wrapText="1"/>
    </xf>
    <xf numFmtId="0" fontId="56" fillId="4" borderId="1" xfId="12" applyFont="1" applyFill="1" applyBorder="1" applyAlignment="1">
      <alignment horizontal="center" vertical="center" wrapText="1"/>
    </xf>
    <xf numFmtId="0" fontId="56" fillId="4" borderId="1" xfId="12" applyFont="1" applyFill="1" applyBorder="1" applyAlignment="1">
      <alignment vertical="center" wrapText="1"/>
    </xf>
    <xf numFmtId="4" fontId="56" fillId="4" borderId="1" xfId="12" applyNumberFormat="1" applyFont="1" applyFill="1" applyBorder="1" applyAlignment="1">
      <alignment horizontal="center" vertical="center" wrapText="1"/>
    </xf>
    <xf numFmtId="0" fontId="56" fillId="0" borderId="1" xfId="12" applyFont="1" applyBorder="1" applyAlignment="1">
      <alignment horizontal="center" vertical="center" wrapText="1"/>
    </xf>
    <xf numFmtId="0" fontId="56" fillId="0" borderId="1" xfId="12" applyFont="1" applyBorder="1" applyAlignment="1">
      <alignment vertical="center" wrapText="1"/>
    </xf>
    <xf numFmtId="4" fontId="56" fillId="0" borderId="1" xfId="12" applyNumberFormat="1" applyFont="1" applyBorder="1" applyAlignment="1">
      <alignment horizontal="center" vertical="center" wrapText="1"/>
    </xf>
    <xf numFmtId="4" fontId="55" fillId="0" borderId="8" xfId="12" applyNumberFormat="1" applyFont="1" applyBorder="1" applyAlignment="1">
      <alignment horizontal="center" vertical="center" wrapText="1"/>
    </xf>
    <xf numFmtId="0" fontId="56" fillId="5" borderId="1" xfId="12" applyFont="1" applyFill="1" applyBorder="1" applyAlignment="1">
      <alignment horizontal="center" vertical="center" wrapText="1"/>
    </xf>
    <xf numFmtId="3" fontId="56" fillId="5" borderId="1" xfId="12" applyNumberFormat="1" applyFont="1" applyFill="1" applyBorder="1" applyAlignment="1">
      <alignment horizontal="center" vertical="center" wrapText="1"/>
    </xf>
    <xf numFmtId="0" fontId="56" fillId="5" borderId="1" xfId="12" applyFont="1" applyFill="1" applyBorder="1" applyAlignment="1">
      <alignment vertical="center" wrapText="1"/>
    </xf>
    <xf numFmtId="4" fontId="56" fillId="5" borderId="1" xfId="12" applyNumberFormat="1" applyFont="1" applyFill="1" applyBorder="1" applyAlignment="1">
      <alignment horizontal="center" vertical="center" wrapText="1"/>
    </xf>
    <xf numFmtId="3" fontId="56" fillId="5" borderId="0" xfId="12" applyNumberFormat="1" applyFont="1" applyFill="1" applyAlignment="1">
      <alignment horizontal="center" vertical="center" wrapText="1"/>
    </xf>
    <xf numFmtId="3" fontId="56" fillId="4" borderId="1" xfId="12" applyNumberFormat="1" applyFont="1" applyFill="1" applyBorder="1" applyAlignment="1">
      <alignment horizontal="center" vertical="center" wrapText="1"/>
    </xf>
    <xf numFmtId="0" fontId="56" fillId="0" borderId="0" xfId="12" applyFont="1" applyAlignment="1">
      <alignment horizontal="center" vertical="center" wrapText="1"/>
    </xf>
    <xf numFmtId="4" fontId="56" fillId="0" borderId="0" xfId="12" applyNumberFormat="1" applyFont="1" applyAlignment="1">
      <alignment horizontal="center" vertical="center" wrapText="1"/>
    </xf>
    <xf numFmtId="0" fontId="55" fillId="0" borderId="2" xfId="12" applyFont="1" applyBorder="1" applyAlignment="1">
      <alignment vertical="center"/>
    </xf>
    <xf numFmtId="0" fontId="55" fillId="0" borderId="3" xfId="12" applyFont="1" applyBorder="1" applyAlignment="1">
      <alignment vertical="center" wrapText="1"/>
    </xf>
    <xf numFmtId="0" fontId="55" fillId="0" borderId="8" xfId="12" applyFont="1" applyBorder="1" applyAlignment="1">
      <alignment vertical="center" wrapText="1"/>
    </xf>
    <xf numFmtId="3" fontId="56" fillId="0" borderId="1" xfId="12" applyNumberFormat="1" applyFont="1" applyFill="1" applyBorder="1" applyAlignment="1">
      <alignment horizontal="center" vertical="center" wrapText="1"/>
    </xf>
    <xf numFmtId="3" fontId="56" fillId="0" borderId="0" xfId="12" applyNumberFormat="1" applyFont="1" applyFill="1" applyAlignment="1">
      <alignment horizontal="center" vertical="center" wrapText="1"/>
    </xf>
    <xf numFmtId="0" fontId="55" fillId="0" borderId="3" xfId="12" applyFont="1" applyFill="1" applyBorder="1" applyAlignment="1">
      <alignment vertical="center" wrapText="1"/>
    </xf>
    <xf numFmtId="0" fontId="55" fillId="0" borderId="8" xfId="12" applyFont="1" applyFill="1" applyBorder="1" applyAlignment="1">
      <alignment vertical="center" wrapText="1"/>
    </xf>
    <xf numFmtId="0" fontId="56" fillId="6" borderId="1" xfId="12" applyFont="1" applyFill="1" applyBorder="1" applyAlignment="1">
      <alignment horizontal="center" vertical="center" wrapText="1"/>
    </xf>
    <xf numFmtId="0" fontId="56" fillId="6" borderId="1" xfId="12" applyFont="1" applyFill="1" applyBorder="1" applyAlignment="1">
      <alignment vertical="center" wrapText="1"/>
    </xf>
    <xf numFmtId="4" fontId="56" fillId="6" borderId="1" xfId="12" applyNumberFormat="1" applyFont="1" applyFill="1" applyBorder="1" applyAlignment="1">
      <alignment horizontal="center" vertical="center" wrapText="1"/>
    </xf>
    <xf numFmtId="4" fontId="55" fillId="0" borderId="8" xfId="12" applyNumberFormat="1" applyFont="1" applyFill="1" applyBorder="1" applyAlignment="1">
      <alignment horizontal="center" vertical="center" wrapText="1"/>
    </xf>
    <xf numFmtId="4" fontId="56" fillId="0" borderId="0" xfId="12" applyNumberFormat="1" applyFont="1" applyFill="1" applyAlignment="1">
      <alignment vertical="center" wrapText="1"/>
    </xf>
    <xf numFmtId="4" fontId="4" fillId="0" borderId="1" xfId="10" applyNumberFormat="1" applyFont="1" applyFill="1" applyBorder="1" applyAlignment="1">
      <alignment horizontal="center" vertical="center"/>
    </xf>
    <xf numFmtId="0" fontId="8" fillId="0" borderId="0" xfId="6" applyFont="1" applyFill="1" applyAlignment="1">
      <alignment horizontal="center" vertical="center"/>
    </xf>
    <xf numFmtId="0" fontId="11" fillId="0" borderId="0" xfId="7" applyFont="1" applyFill="1" applyAlignment="1">
      <alignment vertical="center"/>
    </xf>
    <xf numFmtId="0" fontId="27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left" vertical="center"/>
    </xf>
    <xf numFmtId="1" fontId="4" fillId="0" borderId="1" xfId="6" applyNumberFormat="1" applyFont="1" applyFill="1" applyBorder="1" applyAlignment="1">
      <alignment horizontal="center" vertical="center" wrapText="1"/>
    </xf>
    <xf numFmtId="166" fontId="4" fillId="0" borderId="1" xfId="6" applyNumberFormat="1" applyFont="1" applyFill="1" applyBorder="1" applyAlignment="1">
      <alignment horizontal="center" vertical="center" wrapText="1"/>
    </xf>
    <xf numFmtId="2" fontId="4" fillId="0" borderId="2" xfId="6" applyNumberFormat="1" applyFont="1" applyFill="1" applyBorder="1" applyAlignment="1">
      <alignment horizontal="center" vertical="center"/>
    </xf>
    <xf numFmtId="4" fontId="4" fillId="0" borderId="1" xfId="10" applyNumberFormat="1" applyFont="1" applyFill="1" applyBorder="1" applyAlignment="1">
      <alignment horizontal="right" vertical="center"/>
    </xf>
    <xf numFmtId="0" fontId="1" fillId="0" borderId="0" xfId="10" applyFill="1" applyAlignment="1">
      <alignment vertical="center"/>
    </xf>
    <xf numFmtId="0" fontId="52" fillId="0" borderId="0" xfId="10" applyFont="1" applyFill="1" applyAlignment="1">
      <alignment vertical="center"/>
    </xf>
    <xf numFmtId="0" fontId="8" fillId="0" borderId="0" xfId="6" applyFont="1" applyFill="1" applyAlignment="1">
      <alignment vertical="center"/>
    </xf>
    <xf numFmtId="0" fontId="27" fillId="0" borderId="0" xfId="8" applyFont="1" applyFill="1" applyBorder="1" applyAlignment="1">
      <alignment horizontal="left" vertical="center"/>
    </xf>
    <xf numFmtId="0" fontId="44" fillId="0" borderId="0" xfId="8" applyFont="1" applyFill="1" applyBorder="1" applyAlignment="1">
      <alignment horizontal="left" vertical="center"/>
    </xf>
    <xf numFmtId="0" fontId="27" fillId="0" borderId="0" xfId="6" applyFont="1" applyFill="1" applyAlignment="1">
      <alignment horizontal="left" vertical="center"/>
    </xf>
    <xf numFmtId="0" fontId="27" fillId="0" borderId="0" xfId="8" applyFont="1" applyFill="1" applyAlignment="1">
      <alignment horizontal="left" vertical="center"/>
    </xf>
    <xf numFmtId="0" fontId="44" fillId="0" borderId="0" xfId="8" applyFont="1" applyFill="1" applyAlignment="1">
      <alignment horizontal="left" vertical="center"/>
    </xf>
    <xf numFmtId="14" fontId="27" fillId="0" borderId="0" xfId="7" applyNumberFormat="1" applyFont="1" applyFill="1" applyAlignment="1">
      <alignment vertical="center"/>
    </xf>
    <xf numFmtId="14" fontId="27" fillId="0" borderId="0" xfId="7" applyNumberFormat="1" applyFont="1" applyFill="1" applyAlignment="1">
      <alignment horizontal="left" vertical="center"/>
    </xf>
    <xf numFmtId="14" fontId="8" fillId="0" borderId="0" xfId="7" applyNumberFormat="1" applyFont="1" applyFill="1" applyAlignment="1">
      <alignment horizontal="left" vertical="center"/>
    </xf>
    <xf numFmtId="0" fontId="27" fillId="0" borderId="0" xfId="7" applyFont="1" applyFill="1" applyAlignment="1">
      <alignment horizontal="center" vertical="center"/>
    </xf>
    <xf numFmtId="0" fontId="44" fillId="0" borderId="0" xfId="7" applyFont="1" applyFill="1" applyAlignment="1">
      <alignment horizontal="center" vertical="center"/>
    </xf>
    <xf numFmtId="0" fontId="48" fillId="0" borderId="0" xfId="6" applyFont="1" applyFill="1" applyBorder="1" applyAlignment="1">
      <alignment vertical="center"/>
    </xf>
    <xf numFmtId="0" fontId="48" fillId="0" borderId="0" xfId="10" applyFont="1" applyFill="1" applyAlignment="1">
      <alignment vertical="center"/>
    </xf>
    <xf numFmtId="0" fontId="4" fillId="0" borderId="34" xfId="10" applyFont="1" applyFill="1" applyBorder="1" applyAlignment="1">
      <alignment horizontal="center" vertical="center"/>
    </xf>
    <xf numFmtId="0" fontId="48" fillId="0" borderId="6" xfId="10" applyFont="1" applyFill="1" applyBorder="1" applyAlignment="1">
      <alignment vertical="center"/>
    </xf>
    <xf numFmtId="0" fontId="8" fillId="0" borderId="10" xfId="6" applyFont="1" applyFill="1" applyBorder="1" applyAlignment="1">
      <alignment horizontal="center" vertical="center"/>
    </xf>
    <xf numFmtId="165" fontId="8" fillId="0" borderId="10" xfId="6" applyNumberFormat="1" applyFont="1" applyFill="1" applyBorder="1" applyAlignment="1">
      <alignment vertical="center"/>
    </xf>
    <xf numFmtId="4" fontId="48" fillId="0" borderId="35" xfId="10" applyNumberFormat="1" applyFont="1" applyFill="1" applyBorder="1" applyAlignment="1">
      <alignment vertical="center"/>
    </xf>
    <xf numFmtId="4" fontId="48" fillId="0" borderId="8" xfId="10" applyNumberFormat="1" applyFont="1" applyFill="1" applyBorder="1" applyAlignment="1">
      <alignment vertical="center"/>
    </xf>
    <xf numFmtId="0" fontId="8" fillId="0" borderId="3" xfId="6" applyFont="1" applyFill="1" applyBorder="1" applyAlignment="1">
      <alignment horizontal="center" vertical="center"/>
    </xf>
    <xf numFmtId="165" fontId="8" fillId="0" borderId="3" xfId="6" applyNumberFormat="1" applyFont="1" applyFill="1" applyBorder="1" applyAlignment="1">
      <alignment vertical="center"/>
    </xf>
    <xf numFmtId="0" fontId="48" fillId="0" borderId="8" xfId="10" applyFont="1" applyFill="1" applyBorder="1" applyAlignment="1">
      <alignment vertical="center"/>
    </xf>
    <xf numFmtId="4" fontId="54" fillId="0" borderId="8" xfId="10" applyNumberFormat="1" applyFont="1" applyFill="1" applyBorder="1" applyAlignment="1">
      <alignment vertical="center"/>
    </xf>
    <xf numFmtId="4" fontId="54" fillId="0" borderId="8" xfId="10" applyNumberFormat="1" applyFont="1" applyFill="1" applyBorder="1" applyAlignment="1">
      <alignment horizontal="center" vertical="center"/>
    </xf>
    <xf numFmtId="0" fontId="46" fillId="0" borderId="0" xfId="6" applyFont="1" applyFill="1" applyAlignment="1">
      <alignment vertical="center"/>
    </xf>
    <xf numFmtId="0" fontId="27" fillId="0" borderId="0" xfId="6" applyFont="1" applyFill="1" applyAlignment="1">
      <alignment vertical="center"/>
    </xf>
    <xf numFmtId="0" fontId="11" fillId="0" borderId="0" xfId="6" applyFont="1" applyFill="1" applyAlignment="1">
      <alignment vertical="center"/>
    </xf>
    <xf numFmtId="0" fontId="47" fillId="0" borderId="0" xfId="6" applyFont="1" applyFill="1" applyAlignment="1">
      <alignment vertical="center"/>
    </xf>
    <xf numFmtId="0" fontId="27" fillId="0" borderId="0" xfId="7" applyFont="1" applyFill="1" applyAlignment="1">
      <alignment vertical="center"/>
    </xf>
    <xf numFmtId="0" fontId="46" fillId="0" borderId="0" xfId="6" applyFont="1" applyFill="1" applyAlignment="1">
      <alignment horizontal="right" vertical="center"/>
    </xf>
    <xf numFmtId="0" fontId="27" fillId="0" borderId="0" xfId="6" applyFont="1" applyFill="1" applyAlignment="1">
      <alignment horizontal="right" vertical="center"/>
    </xf>
    <xf numFmtId="0" fontId="53" fillId="0" borderId="33" xfId="10" applyFont="1" applyFill="1" applyBorder="1" applyAlignment="1">
      <alignment horizontal="left" vertical="center"/>
    </xf>
    <xf numFmtId="0" fontId="1" fillId="0" borderId="3" xfId="6" applyFill="1" applyBorder="1" applyAlignment="1">
      <alignment horizontal="left" vertical="center"/>
    </xf>
    <xf numFmtId="0" fontId="1" fillId="0" borderId="8" xfId="6" applyFill="1" applyBorder="1" applyAlignment="1">
      <alignment horizontal="left" vertical="center"/>
    </xf>
    <xf numFmtId="0" fontId="61" fillId="0" borderId="1" xfId="0" applyFont="1" applyBorder="1" applyAlignment="1">
      <alignment vertical="center" wrapText="1"/>
    </xf>
    <xf numFmtId="0" fontId="61" fillId="0" borderId="1" xfId="0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2" xfId="1" applyFont="1" applyBorder="1" applyAlignment="1">
      <alignment horizontal="left" vertical="center" wrapText="1"/>
    </xf>
    <xf numFmtId="0" fontId="13" fillId="0" borderId="3" xfId="1" applyFont="1" applyBorder="1" applyAlignment="1">
      <alignment horizontal="left" vertical="center" wrapText="1"/>
    </xf>
    <xf numFmtId="0" fontId="13" fillId="0" borderId="8" xfId="1" applyFont="1" applyBorder="1" applyAlignment="1">
      <alignment horizontal="left" vertical="center" wrapText="1"/>
    </xf>
    <xf numFmtId="0" fontId="13" fillId="0" borderId="9" xfId="1" applyFont="1" applyBorder="1" applyAlignment="1">
      <alignment horizontal="left" vertical="center" wrapText="1"/>
    </xf>
    <xf numFmtId="0" fontId="13" fillId="0" borderId="10" xfId="1" applyFont="1" applyBorder="1" applyAlignment="1">
      <alignment horizontal="left" vertical="center" wrapText="1"/>
    </xf>
    <xf numFmtId="0" fontId="13" fillId="0" borderId="6" xfId="1" applyFont="1" applyBorder="1" applyAlignment="1">
      <alignment horizontal="left" vertical="center" wrapText="1"/>
    </xf>
    <xf numFmtId="0" fontId="19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right" vertical="center"/>
    </xf>
    <xf numFmtId="0" fontId="13" fillId="0" borderId="13" xfId="1" applyFont="1" applyBorder="1" applyAlignment="1">
      <alignment vertical="center" wrapText="1"/>
    </xf>
    <xf numFmtId="0" fontId="13" fillId="0" borderId="12" xfId="1" applyFont="1" applyBorder="1" applyAlignment="1">
      <alignment vertical="center" wrapText="1"/>
    </xf>
    <xf numFmtId="0" fontId="13" fillId="0" borderId="14" xfId="1" applyFont="1" applyBorder="1" applyAlignment="1">
      <alignment vertical="center" wrapText="1"/>
    </xf>
    <xf numFmtId="0" fontId="13" fillId="0" borderId="1" xfId="1" applyFont="1" applyBorder="1" applyAlignment="1"/>
    <xf numFmtId="0" fontId="13" fillId="0" borderId="2" xfId="1" applyFont="1" applyBorder="1" applyAlignment="1"/>
    <xf numFmtId="0" fontId="13" fillId="0" borderId="3" xfId="1" applyFont="1" applyBorder="1" applyAlignment="1"/>
    <xf numFmtId="0" fontId="13" fillId="0" borderId="8" xfId="1" applyFont="1" applyBorder="1" applyAlignment="1"/>
    <xf numFmtId="0" fontId="20" fillId="0" borderId="16" xfId="1" applyFont="1" applyFill="1" applyBorder="1" applyAlignment="1">
      <alignment horizontal="center" vertical="center" wrapText="1"/>
    </xf>
    <xf numFmtId="0" fontId="19" fillId="0" borderId="0" xfId="1" applyFont="1" applyBorder="1" applyAlignment="1">
      <alignment horizontal="center" wrapText="1"/>
    </xf>
    <xf numFmtId="0" fontId="20" fillId="0" borderId="0" xfId="1" applyFont="1" applyBorder="1" applyAlignment="1">
      <alignment horizontal="center" wrapText="1"/>
    </xf>
    <xf numFmtId="0" fontId="21" fillId="0" borderId="12" xfId="1" applyFont="1" applyBorder="1" applyAlignment="1">
      <alignment horizontal="center" wrapText="1"/>
    </xf>
    <xf numFmtId="0" fontId="18" fillId="0" borderId="10" xfId="1" applyFont="1" applyBorder="1" applyAlignment="1">
      <alignment horizontal="center" vertical="top"/>
    </xf>
    <xf numFmtId="0" fontId="22" fillId="0" borderId="0" xfId="1" applyFont="1" applyBorder="1" applyAlignment="1">
      <alignment horizontal="center"/>
    </xf>
    <xf numFmtId="0" fontId="21" fillId="0" borderId="12" xfId="1" applyFont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wrapText="1"/>
    </xf>
    <xf numFmtId="0" fontId="23" fillId="0" borderId="0" xfId="1" applyFont="1" applyFill="1" applyBorder="1" applyAlignment="1">
      <alignment horizontal="center" wrapText="1"/>
    </xf>
    <xf numFmtId="0" fontId="23" fillId="0" borderId="12" xfId="1" applyFont="1" applyFill="1" applyBorder="1" applyAlignment="1">
      <alignment horizont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49" fontId="4" fillId="0" borderId="12" xfId="0" applyNumberFormat="1" applyFont="1" applyBorder="1" applyAlignment="1">
      <alignment horizontal="left"/>
    </xf>
    <xf numFmtId="0" fontId="10" fillId="0" borderId="1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49" fontId="4" fillId="0" borderId="4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right"/>
    </xf>
    <xf numFmtId="49" fontId="4" fillId="0" borderId="12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0" fillId="0" borderId="1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164" fontId="32" fillId="0" borderId="0" xfId="0" applyNumberFormat="1" applyFont="1" applyFill="1" applyAlignment="1">
      <alignment horizontal="left" vertical="center"/>
    </xf>
    <xf numFmtId="0" fontId="12" fillId="0" borderId="12" xfId="5" applyFont="1" applyFill="1" applyBorder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7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0" fontId="8" fillId="0" borderId="8" xfId="0" applyFont="1" applyBorder="1" applyAlignment="1"/>
    <xf numFmtId="49" fontId="8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90" wrapText="1" readingOrder="1"/>
    </xf>
    <xf numFmtId="0" fontId="8" fillId="0" borderId="5" xfId="0" applyFont="1" applyBorder="1" applyAlignment="1">
      <alignment horizontal="center" vertical="center" textRotation="90" wrapText="1" readingOrder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3" xfId="0" applyNumberFormat="1" applyFont="1" applyBorder="1" applyAlignment="1">
      <alignment horizontal="center" vertical="top"/>
    </xf>
    <xf numFmtId="49" fontId="8" fillId="0" borderId="8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/>
    <xf numFmtId="49" fontId="8" fillId="0" borderId="8" xfId="0" applyNumberFormat="1" applyFont="1" applyBorder="1" applyAlignment="1"/>
    <xf numFmtId="49" fontId="8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/>
    <xf numFmtId="0" fontId="8" fillId="0" borderId="12" xfId="0" applyFont="1" applyBorder="1" applyAlignment="1">
      <alignment vertical="top" wrapText="1"/>
    </xf>
    <xf numFmtId="49" fontId="8" fillId="0" borderId="11" xfId="0" applyNumberFormat="1" applyFont="1" applyBorder="1" applyAlignment="1">
      <alignment horizontal="center" vertical="top"/>
    </xf>
    <xf numFmtId="49" fontId="8" fillId="0" borderId="0" xfId="0" applyNumberFormat="1" applyFont="1" applyBorder="1" applyAlignment="1">
      <alignment horizontal="center" vertical="top"/>
    </xf>
    <xf numFmtId="49" fontId="8" fillId="0" borderId="7" xfId="0" applyNumberFormat="1" applyFont="1" applyBorder="1" applyAlignment="1">
      <alignment horizontal="center" vertical="top"/>
    </xf>
    <xf numFmtId="0" fontId="8" fillId="0" borderId="12" xfId="0" applyFont="1" applyBorder="1" applyAlignment="1">
      <alignment horizontal="left" vertical="top" wrapText="1"/>
    </xf>
    <xf numFmtId="49" fontId="8" fillId="0" borderId="9" xfId="0" applyNumberFormat="1" applyFont="1" applyBorder="1" applyAlignment="1">
      <alignment horizontal="center" vertical="top"/>
    </xf>
    <xf numFmtId="49" fontId="8" fillId="0" borderId="10" xfId="0" applyNumberFormat="1" applyFont="1" applyBorder="1" applyAlignment="1">
      <alignment horizontal="center" vertical="top"/>
    </xf>
    <xf numFmtId="49" fontId="8" fillId="0" borderId="6" xfId="0" applyNumberFormat="1" applyFont="1" applyBorder="1" applyAlignment="1">
      <alignment horizontal="center" vertical="top"/>
    </xf>
    <xf numFmtId="0" fontId="55" fillId="0" borderId="2" xfId="12" applyFont="1" applyBorder="1" applyAlignment="1">
      <alignment horizontal="right" vertical="center" wrapText="1"/>
    </xf>
    <xf numFmtId="0" fontId="55" fillId="0" borderId="3" xfId="12" applyFont="1" applyBorder="1" applyAlignment="1">
      <alignment horizontal="right" vertical="center" wrapText="1"/>
    </xf>
    <xf numFmtId="0" fontId="55" fillId="0" borderId="8" xfId="12" applyFont="1" applyBorder="1" applyAlignment="1">
      <alignment horizontal="right" vertical="center" wrapText="1"/>
    </xf>
    <xf numFmtId="0" fontId="59" fillId="0" borderId="0" xfId="12" applyFont="1" applyAlignment="1">
      <alignment horizontal="center" vertical="center"/>
    </xf>
    <xf numFmtId="0" fontId="60" fillId="0" borderId="0" xfId="12" applyFont="1" applyAlignment="1">
      <alignment horizontal="center" vertical="center"/>
    </xf>
    <xf numFmtId="0" fontId="60" fillId="0" borderId="0" xfId="12" applyFont="1" applyAlignment="1">
      <alignment horizontal="center" vertical="center" wrapText="1"/>
    </xf>
    <xf numFmtId="0" fontId="55" fillId="0" borderId="1" xfId="12" applyFont="1" applyBorder="1" applyAlignment="1">
      <alignment horizontal="left" vertical="center" wrapText="1"/>
    </xf>
    <xf numFmtId="0" fontId="55" fillId="0" borderId="2" xfId="12" applyFont="1" applyBorder="1" applyAlignment="1">
      <alignment horizontal="left" vertical="center" wrapText="1"/>
    </xf>
    <xf numFmtId="0" fontId="55" fillId="0" borderId="3" xfId="12" applyFont="1" applyBorder="1" applyAlignment="1">
      <alignment horizontal="left" vertical="center" wrapText="1"/>
    </xf>
    <xf numFmtId="0" fontId="55" fillId="0" borderId="8" xfId="12" applyFont="1" applyBorder="1" applyAlignment="1">
      <alignment horizontal="left" vertical="center" wrapText="1"/>
    </xf>
    <xf numFmtId="0" fontId="55" fillId="0" borderId="2" xfId="12" applyFont="1" applyFill="1" applyBorder="1" applyAlignment="1">
      <alignment horizontal="right" vertical="center" wrapText="1"/>
    </xf>
    <xf numFmtId="0" fontId="55" fillId="0" borderId="3" xfId="12" applyFont="1" applyFill="1" applyBorder="1" applyAlignment="1">
      <alignment horizontal="right" vertical="center" wrapText="1"/>
    </xf>
    <xf numFmtId="0" fontId="55" fillId="0" borderId="8" xfId="12" applyFont="1" applyFill="1" applyBorder="1" applyAlignment="1">
      <alignment horizontal="right" vertical="center" wrapText="1"/>
    </xf>
    <xf numFmtId="0" fontId="59" fillId="0" borderId="0" xfId="12" applyFont="1" applyFill="1" applyAlignment="1">
      <alignment horizontal="center" vertical="center"/>
    </xf>
    <xf numFmtId="0" fontId="60" fillId="0" borderId="0" xfId="12" applyFont="1" applyFill="1" applyAlignment="1">
      <alignment horizontal="center" vertical="center"/>
    </xf>
    <xf numFmtId="0" fontId="60" fillId="0" borderId="0" xfId="12" applyFont="1" applyFill="1" applyAlignment="1">
      <alignment horizontal="center" vertical="center" wrapText="1"/>
    </xf>
    <xf numFmtId="0" fontId="55" fillId="0" borderId="2" xfId="12" applyFont="1" applyFill="1" applyBorder="1" applyAlignment="1">
      <alignment horizontal="left" vertical="center" wrapText="1"/>
    </xf>
    <xf numFmtId="0" fontId="55" fillId="0" borderId="3" xfId="12" applyFont="1" applyFill="1" applyBorder="1" applyAlignment="1">
      <alignment horizontal="left" vertical="center" wrapText="1"/>
    </xf>
    <xf numFmtId="0" fontId="55" fillId="0" borderId="1" xfId="12" applyFont="1" applyFill="1" applyBorder="1" applyAlignment="1">
      <alignment horizontal="left" vertical="center" wrapText="1"/>
    </xf>
    <xf numFmtId="0" fontId="53" fillId="0" borderId="9" xfId="6" applyFont="1" applyFill="1" applyBorder="1" applyAlignment="1">
      <alignment horizontal="left" vertical="center"/>
    </xf>
    <xf numFmtId="0" fontId="1" fillId="0" borderId="10" xfId="6" applyFont="1" applyFill="1" applyBorder="1" applyAlignment="1">
      <alignment horizontal="left" vertical="center"/>
    </xf>
    <xf numFmtId="0" fontId="7" fillId="0" borderId="2" xfId="6" applyFont="1" applyFill="1" applyBorder="1" applyAlignment="1">
      <alignment horizontal="left" vertical="center"/>
    </xf>
    <xf numFmtId="0" fontId="1" fillId="0" borderId="3" xfId="6" applyFill="1" applyBorder="1" applyAlignment="1">
      <alignment horizontal="left" vertical="center"/>
    </xf>
    <xf numFmtId="0" fontId="53" fillId="0" borderId="2" xfId="6" applyFont="1" applyFill="1" applyBorder="1" applyAlignment="1">
      <alignment horizontal="left" vertical="center"/>
    </xf>
    <xf numFmtId="0" fontId="1" fillId="0" borderId="3" xfId="6" applyFont="1" applyFill="1" applyBorder="1" applyAlignment="1">
      <alignment horizontal="left" vertical="center"/>
    </xf>
    <xf numFmtId="0" fontId="5" fillId="0" borderId="2" xfId="6" applyFont="1" applyFill="1" applyBorder="1" applyAlignment="1">
      <alignment horizontal="center" vertical="center"/>
    </xf>
    <xf numFmtId="0" fontId="1" fillId="0" borderId="3" xfId="6" applyFill="1" applyBorder="1" applyAlignment="1">
      <alignment vertical="center"/>
    </xf>
    <xf numFmtId="0" fontId="1" fillId="0" borderId="8" xfId="6" applyFill="1" applyBorder="1" applyAlignment="1">
      <alignment vertical="center"/>
    </xf>
    <xf numFmtId="0" fontId="44" fillId="0" borderId="9" xfId="6" applyFont="1" applyFill="1" applyBorder="1" applyAlignment="1">
      <alignment horizontal="left" vertical="center"/>
    </xf>
    <xf numFmtId="0" fontId="44" fillId="0" borderId="10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1" fillId="0" borderId="10" xfId="6" applyFill="1" applyBorder="1" applyAlignment="1">
      <alignment horizontal="left" vertical="center"/>
    </xf>
    <xf numFmtId="0" fontId="1" fillId="0" borderId="10" xfId="6" applyFill="1" applyBorder="1" applyAlignment="1">
      <alignment vertical="center"/>
    </xf>
    <xf numFmtId="0" fontId="54" fillId="0" borderId="21" xfId="10" applyFont="1" applyFill="1" applyBorder="1" applyAlignment="1">
      <alignment horizontal="center" vertical="center"/>
    </xf>
    <xf numFmtId="0" fontId="54" fillId="0" borderId="18" xfId="6" applyFont="1" applyFill="1" applyBorder="1" applyAlignment="1">
      <alignment horizontal="center" vertical="center"/>
    </xf>
    <xf numFmtId="0" fontId="53" fillId="0" borderId="33" xfId="10" applyFont="1" applyFill="1" applyBorder="1" applyAlignment="1">
      <alignment horizontal="left" vertical="center"/>
    </xf>
    <xf numFmtId="0" fontId="1" fillId="0" borderId="8" xfId="6" applyFill="1" applyBorder="1" applyAlignment="1">
      <alignment horizontal="left" vertical="center"/>
    </xf>
    <xf numFmtId="0" fontId="53" fillId="0" borderId="17" xfId="6" applyFont="1" applyFill="1" applyBorder="1" applyAlignment="1">
      <alignment horizontal="center" vertical="center" wrapText="1" shrinkToFit="1"/>
    </xf>
    <xf numFmtId="0" fontId="43" fillId="0" borderId="23" xfId="6" applyFont="1" applyFill="1" applyBorder="1" applyAlignment="1">
      <alignment vertical="center"/>
    </xf>
    <xf numFmtId="0" fontId="54" fillId="0" borderId="36" xfId="10" applyFont="1" applyFill="1" applyBorder="1" applyAlignment="1">
      <alignment horizontal="center" vertical="center"/>
    </xf>
    <xf numFmtId="0" fontId="54" fillId="0" borderId="24" xfId="10" applyFont="1" applyFill="1" applyBorder="1" applyAlignment="1">
      <alignment horizontal="center" vertical="center"/>
    </xf>
    <xf numFmtId="0" fontId="53" fillId="0" borderId="19" xfId="6" applyFont="1" applyFill="1" applyBorder="1" applyAlignment="1">
      <alignment horizontal="center" vertical="center" wrapText="1" shrinkToFit="1"/>
    </xf>
    <xf numFmtId="0" fontId="43" fillId="0" borderId="26" xfId="6" applyFont="1" applyFill="1" applyBorder="1" applyAlignment="1">
      <alignment vertical="center"/>
    </xf>
    <xf numFmtId="0" fontId="53" fillId="0" borderId="20" xfId="6" applyFont="1" applyFill="1" applyBorder="1" applyAlignment="1">
      <alignment horizontal="center" vertical="center" wrapText="1" shrinkToFit="1"/>
    </xf>
    <xf numFmtId="0" fontId="43" fillId="0" borderId="27" xfId="6" applyFont="1" applyFill="1" applyBorder="1" applyAlignment="1">
      <alignment vertical="center"/>
    </xf>
    <xf numFmtId="0" fontId="54" fillId="0" borderId="22" xfId="10" applyFont="1" applyFill="1" applyBorder="1" applyAlignment="1">
      <alignment horizontal="center" vertical="center"/>
    </xf>
    <xf numFmtId="0" fontId="4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4" fontId="48" fillId="0" borderId="0" xfId="12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57" fillId="0" borderId="0" xfId="6" applyFont="1" applyFill="1" applyAlignment="1">
      <alignment horizontal="center" vertical="center"/>
    </xf>
    <xf numFmtId="0" fontId="50" fillId="0" borderId="0" xfId="6" applyFont="1" applyFill="1" applyAlignment="1">
      <alignment horizontal="center" vertical="center"/>
    </xf>
    <xf numFmtId="0" fontId="1" fillId="0" borderId="0" xfId="6" applyFill="1" applyAlignment="1">
      <alignment vertical="center"/>
    </xf>
    <xf numFmtId="0" fontId="49" fillId="0" borderId="0" xfId="6" applyFont="1" applyFill="1" applyAlignment="1">
      <alignment horizontal="center" vertical="center" wrapText="1"/>
    </xf>
  </cellXfs>
  <cellStyles count="13">
    <cellStyle name="Обычный" xfId="0" builtinId="0"/>
    <cellStyle name="Обычный 2" xfId="1"/>
    <cellStyle name="Обычный 3" xfId="6"/>
    <cellStyle name="Обычный 4" xfId="12"/>
    <cellStyle name="Обычный 6" xfId="11"/>
    <cellStyle name="Обычный 6 2" xfId="10"/>
    <cellStyle name="Обычный 8" xfId="8"/>
    <cellStyle name="Обычный_Апрель1" xfId="3"/>
    <cellStyle name="Обычный_Июнь1" xfId="4"/>
    <cellStyle name="Обычный_Кальк (янв-февр)" xfId="7"/>
    <cellStyle name="Обычный_Сметы ЦТП (подряд) 2007" xfId="9"/>
    <cellStyle name="Обычный_Сметы ЭЦ (подряд)2007 2" xfId="2"/>
    <cellStyle name="Обычный_Сметы ЭЦ (подряд)2007 2_акты октябрь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O60"/>
  <sheetViews>
    <sheetView topLeftCell="A25" zoomScaleNormal="100" workbookViewId="0">
      <selection activeCell="D18" sqref="D18"/>
    </sheetView>
  </sheetViews>
  <sheetFormatPr defaultRowHeight="12.75" x14ac:dyDescent="0.2"/>
  <cols>
    <col min="1" max="1" width="5.42578125" style="67" customWidth="1"/>
    <col min="2" max="2" width="7.7109375" style="67" customWidth="1"/>
    <col min="3" max="4" width="9.140625" style="67" customWidth="1"/>
    <col min="5" max="5" width="7.5703125" style="67" customWidth="1"/>
    <col min="6" max="6" width="10.7109375" style="67" customWidth="1"/>
    <col min="7" max="8" width="15.140625" style="67" customWidth="1"/>
    <col min="9" max="9" width="17.28515625" style="67" customWidth="1"/>
    <col min="10" max="10" width="9.140625" style="67"/>
    <col min="11" max="11" width="9.140625" style="90" customWidth="1"/>
    <col min="12" max="13" width="9.140625" style="114" customWidth="1"/>
    <col min="14" max="15" width="9.140625" style="114"/>
    <col min="16" max="256" width="9.140625" style="67"/>
    <col min="257" max="257" width="5.42578125" style="67" customWidth="1"/>
    <col min="258" max="258" width="7.7109375" style="67" customWidth="1"/>
    <col min="259" max="260" width="9.140625" style="67" customWidth="1"/>
    <col min="261" max="261" width="7.5703125" style="67" customWidth="1"/>
    <col min="262" max="262" width="10.7109375" style="67" customWidth="1"/>
    <col min="263" max="264" width="15.140625" style="67" customWidth="1"/>
    <col min="265" max="265" width="17.28515625" style="67" customWidth="1"/>
    <col min="266" max="512" width="9.140625" style="67"/>
    <col min="513" max="513" width="5.42578125" style="67" customWidth="1"/>
    <col min="514" max="514" width="7.7109375" style="67" customWidth="1"/>
    <col min="515" max="516" width="9.140625" style="67" customWidth="1"/>
    <col min="517" max="517" width="7.5703125" style="67" customWidth="1"/>
    <col min="518" max="518" width="10.7109375" style="67" customWidth="1"/>
    <col min="519" max="520" width="15.140625" style="67" customWidth="1"/>
    <col min="521" max="521" width="17.28515625" style="67" customWidth="1"/>
    <col min="522" max="768" width="9.140625" style="67"/>
    <col min="769" max="769" width="5.42578125" style="67" customWidth="1"/>
    <col min="770" max="770" width="7.7109375" style="67" customWidth="1"/>
    <col min="771" max="772" width="9.140625" style="67" customWidth="1"/>
    <col min="773" max="773" width="7.5703125" style="67" customWidth="1"/>
    <col min="774" max="774" width="10.7109375" style="67" customWidth="1"/>
    <col min="775" max="776" width="15.140625" style="67" customWidth="1"/>
    <col min="777" max="777" width="17.28515625" style="67" customWidth="1"/>
    <col min="778" max="1024" width="9.140625" style="67"/>
    <col min="1025" max="1025" width="5.42578125" style="67" customWidth="1"/>
    <col min="1026" max="1026" width="7.7109375" style="67" customWidth="1"/>
    <col min="1027" max="1028" width="9.140625" style="67" customWidth="1"/>
    <col min="1029" max="1029" width="7.5703125" style="67" customWidth="1"/>
    <col min="1030" max="1030" width="10.7109375" style="67" customWidth="1"/>
    <col min="1031" max="1032" width="15.140625" style="67" customWidth="1"/>
    <col min="1033" max="1033" width="17.28515625" style="67" customWidth="1"/>
    <col min="1034" max="1280" width="9.140625" style="67"/>
    <col min="1281" max="1281" width="5.42578125" style="67" customWidth="1"/>
    <col min="1282" max="1282" width="7.7109375" style="67" customWidth="1"/>
    <col min="1283" max="1284" width="9.140625" style="67" customWidth="1"/>
    <col min="1285" max="1285" width="7.5703125" style="67" customWidth="1"/>
    <col min="1286" max="1286" width="10.7109375" style="67" customWidth="1"/>
    <col min="1287" max="1288" width="15.140625" style="67" customWidth="1"/>
    <col min="1289" max="1289" width="17.28515625" style="67" customWidth="1"/>
    <col min="1290" max="1536" width="9.140625" style="67"/>
    <col min="1537" max="1537" width="5.42578125" style="67" customWidth="1"/>
    <col min="1538" max="1538" width="7.7109375" style="67" customWidth="1"/>
    <col min="1539" max="1540" width="9.140625" style="67" customWidth="1"/>
    <col min="1541" max="1541" width="7.5703125" style="67" customWidth="1"/>
    <col min="1542" max="1542" width="10.7109375" style="67" customWidth="1"/>
    <col min="1543" max="1544" width="15.140625" style="67" customWidth="1"/>
    <col min="1545" max="1545" width="17.28515625" style="67" customWidth="1"/>
    <col min="1546" max="1792" width="9.140625" style="67"/>
    <col min="1793" max="1793" width="5.42578125" style="67" customWidth="1"/>
    <col min="1794" max="1794" width="7.7109375" style="67" customWidth="1"/>
    <col min="1795" max="1796" width="9.140625" style="67" customWidth="1"/>
    <col min="1797" max="1797" width="7.5703125" style="67" customWidth="1"/>
    <col min="1798" max="1798" width="10.7109375" style="67" customWidth="1"/>
    <col min="1799" max="1800" width="15.140625" style="67" customWidth="1"/>
    <col min="1801" max="1801" width="17.28515625" style="67" customWidth="1"/>
    <col min="1802" max="2048" width="9.140625" style="67"/>
    <col min="2049" max="2049" width="5.42578125" style="67" customWidth="1"/>
    <col min="2050" max="2050" width="7.7109375" style="67" customWidth="1"/>
    <col min="2051" max="2052" width="9.140625" style="67" customWidth="1"/>
    <col min="2053" max="2053" width="7.5703125" style="67" customWidth="1"/>
    <col min="2054" max="2054" width="10.7109375" style="67" customWidth="1"/>
    <col min="2055" max="2056" width="15.140625" style="67" customWidth="1"/>
    <col min="2057" max="2057" width="17.28515625" style="67" customWidth="1"/>
    <col min="2058" max="2304" width="9.140625" style="67"/>
    <col min="2305" max="2305" width="5.42578125" style="67" customWidth="1"/>
    <col min="2306" max="2306" width="7.7109375" style="67" customWidth="1"/>
    <col min="2307" max="2308" width="9.140625" style="67" customWidth="1"/>
    <col min="2309" max="2309" width="7.5703125" style="67" customWidth="1"/>
    <col min="2310" max="2310" width="10.7109375" style="67" customWidth="1"/>
    <col min="2311" max="2312" width="15.140625" style="67" customWidth="1"/>
    <col min="2313" max="2313" width="17.28515625" style="67" customWidth="1"/>
    <col min="2314" max="2560" width="9.140625" style="67"/>
    <col min="2561" max="2561" width="5.42578125" style="67" customWidth="1"/>
    <col min="2562" max="2562" width="7.7109375" style="67" customWidth="1"/>
    <col min="2563" max="2564" width="9.140625" style="67" customWidth="1"/>
    <col min="2565" max="2565" width="7.5703125" style="67" customWidth="1"/>
    <col min="2566" max="2566" width="10.7109375" style="67" customWidth="1"/>
    <col min="2567" max="2568" width="15.140625" style="67" customWidth="1"/>
    <col min="2569" max="2569" width="17.28515625" style="67" customWidth="1"/>
    <col min="2570" max="2816" width="9.140625" style="67"/>
    <col min="2817" max="2817" width="5.42578125" style="67" customWidth="1"/>
    <col min="2818" max="2818" width="7.7109375" style="67" customWidth="1"/>
    <col min="2819" max="2820" width="9.140625" style="67" customWidth="1"/>
    <col min="2821" max="2821" width="7.5703125" style="67" customWidth="1"/>
    <col min="2822" max="2822" width="10.7109375" style="67" customWidth="1"/>
    <col min="2823" max="2824" width="15.140625" style="67" customWidth="1"/>
    <col min="2825" max="2825" width="17.28515625" style="67" customWidth="1"/>
    <col min="2826" max="3072" width="9.140625" style="67"/>
    <col min="3073" max="3073" width="5.42578125" style="67" customWidth="1"/>
    <col min="3074" max="3074" width="7.7109375" style="67" customWidth="1"/>
    <col min="3075" max="3076" width="9.140625" style="67" customWidth="1"/>
    <col min="3077" max="3077" width="7.5703125" style="67" customWidth="1"/>
    <col min="3078" max="3078" width="10.7109375" style="67" customWidth="1"/>
    <col min="3079" max="3080" width="15.140625" style="67" customWidth="1"/>
    <col min="3081" max="3081" width="17.28515625" style="67" customWidth="1"/>
    <col min="3082" max="3328" width="9.140625" style="67"/>
    <col min="3329" max="3329" width="5.42578125" style="67" customWidth="1"/>
    <col min="3330" max="3330" width="7.7109375" style="67" customWidth="1"/>
    <col min="3331" max="3332" width="9.140625" style="67" customWidth="1"/>
    <col min="3333" max="3333" width="7.5703125" style="67" customWidth="1"/>
    <col min="3334" max="3334" width="10.7109375" style="67" customWidth="1"/>
    <col min="3335" max="3336" width="15.140625" style="67" customWidth="1"/>
    <col min="3337" max="3337" width="17.28515625" style="67" customWidth="1"/>
    <col min="3338" max="3584" width="9.140625" style="67"/>
    <col min="3585" max="3585" width="5.42578125" style="67" customWidth="1"/>
    <col min="3586" max="3586" width="7.7109375" style="67" customWidth="1"/>
    <col min="3587" max="3588" width="9.140625" style="67" customWidth="1"/>
    <col min="3589" max="3589" width="7.5703125" style="67" customWidth="1"/>
    <col min="3590" max="3590" width="10.7109375" style="67" customWidth="1"/>
    <col min="3591" max="3592" width="15.140625" style="67" customWidth="1"/>
    <col min="3593" max="3593" width="17.28515625" style="67" customWidth="1"/>
    <col min="3594" max="3840" width="9.140625" style="67"/>
    <col min="3841" max="3841" width="5.42578125" style="67" customWidth="1"/>
    <col min="3842" max="3842" width="7.7109375" style="67" customWidth="1"/>
    <col min="3843" max="3844" width="9.140625" style="67" customWidth="1"/>
    <col min="3845" max="3845" width="7.5703125" style="67" customWidth="1"/>
    <col min="3846" max="3846" width="10.7109375" style="67" customWidth="1"/>
    <col min="3847" max="3848" width="15.140625" style="67" customWidth="1"/>
    <col min="3849" max="3849" width="17.28515625" style="67" customWidth="1"/>
    <col min="3850" max="4096" width="9.140625" style="67"/>
    <col min="4097" max="4097" width="5.42578125" style="67" customWidth="1"/>
    <col min="4098" max="4098" width="7.7109375" style="67" customWidth="1"/>
    <col min="4099" max="4100" width="9.140625" style="67" customWidth="1"/>
    <col min="4101" max="4101" width="7.5703125" style="67" customWidth="1"/>
    <col min="4102" max="4102" width="10.7109375" style="67" customWidth="1"/>
    <col min="4103" max="4104" width="15.140625" style="67" customWidth="1"/>
    <col min="4105" max="4105" width="17.28515625" style="67" customWidth="1"/>
    <col min="4106" max="4352" width="9.140625" style="67"/>
    <col min="4353" max="4353" width="5.42578125" style="67" customWidth="1"/>
    <col min="4354" max="4354" width="7.7109375" style="67" customWidth="1"/>
    <col min="4355" max="4356" width="9.140625" style="67" customWidth="1"/>
    <col min="4357" max="4357" width="7.5703125" style="67" customWidth="1"/>
    <col min="4358" max="4358" width="10.7109375" style="67" customWidth="1"/>
    <col min="4359" max="4360" width="15.140625" style="67" customWidth="1"/>
    <col min="4361" max="4361" width="17.28515625" style="67" customWidth="1"/>
    <col min="4362" max="4608" width="9.140625" style="67"/>
    <col min="4609" max="4609" width="5.42578125" style="67" customWidth="1"/>
    <col min="4610" max="4610" width="7.7109375" style="67" customWidth="1"/>
    <col min="4611" max="4612" width="9.140625" style="67" customWidth="1"/>
    <col min="4613" max="4613" width="7.5703125" style="67" customWidth="1"/>
    <col min="4614" max="4614" width="10.7109375" style="67" customWidth="1"/>
    <col min="4615" max="4616" width="15.140625" style="67" customWidth="1"/>
    <col min="4617" max="4617" width="17.28515625" style="67" customWidth="1"/>
    <col min="4618" max="4864" width="9.140625" style="67"/>
    <col min="4865" max="4865" width="5.42578125" style="67" customWidth="1"/>
    <col min="4866" max="4866" width="7.7109375" style="67" customWidth="1"/>
    <col min="4867" max="4868" width="9.140625" style="67" customWidth="1"/>
    <col min="4869" max="4869" width="7.5703125" style="67" customWidth="1"/>
    <col min="4870" max="4870" width="10.7109375" style="67" customWidth="1"/>
    <col min="4871" max="4872" width="15.140625" style="67" customWidth="1"/>
    <col min="4873" max="4873" width="17.28515625" style="67" customWidth="1"/>
    <col min="4874" max="5120" width="9.140625" style="67"/>
    <col min="5121" max="5121" width="5.42578125" style="67" customWidth="1"/>
    <col min="5122" max="5122" width="7.7109375" style="67" customWidth="1"/>
    <col min="5123" max="5124" width="9.140625" style="67" customWidth="1"/>
    <col min="5125" max="5125" width="7.5703125" style="67" customWidth="1"/>
    <col min="5126" max="5126" width="10.7109375" style="67" customWidth="1"/>
    <col min="5127" max="5128" width="15.140625" style="67" customWidth="1"/>
    <col min="5129" max="5129" width="17.28515625" style="67" customWidth="1"/>
    <col min="5130" max="5376" width="9.140625" style="67"/>
    <col min="5377" max="5377" width="5.42578125" style="67" customWidth="1"/>
    <col min="5378" max="5378" width="7.7109375" style="67" customWidth="1"/>
    <col min="5379" max="5380" width="9.140625" style="67" customWidth="1"/>
    <col min="5381" max="5381" width="7.5703125" style="67" customWidth="1"/>
    <col min="5382" max="5382" width="10.7109375" style="67" customWidth="1"/>
    <col min="5383" max="5384" width="15.140625" style="67" customWidth="1"/>
    <col min="5385" max="5385" width="17.28515625" style="67" customWidth="1"/>
    <col min="5386" max="5632" width="9.140625" style="67"/>
    <col min="5633" max="5633" width="5.42578125" style="67" customWidth="1"/>
    <col min="5634" max="5634" width="7.7109375" style="67" customWidth="1"/>
    <col min="5635" max="5636" width="9.140625" style="67" customWidth="1"/>
    <col min="5637" max="5637" width="7.5703125" style="67" customWidth="1"/>
    <col min="5638" max="5638" width="10.7109375" style="67" customWidth="1"/>
    <col min="5639" max="5640" width="15.140625" style="67" customWidth="1"/>
    <col min="5641" max="5641" width="17.28515625" style="67" customWidth="1"/>
    <col min="5642" max="5888" width="9.140625" style="67"/>
    <col min="5889" max="5889" width="5.42578125" style="67" customWidth="1"/>
    <col min="5890" max="5890" width="7.7109375" style="67" customWidth="1"/>
    <col min="5891" max="5892" width="9.140625" style="67" customWidth="1"/>
    <col min="5893" max="5893" width="7.5703125" style="67" customWidth="1"/>
    <col min="5894" max="5894" width="10.7109375" style="67" customWidth="1"/>
    <col min="5895" max="5896" width="15.140625" style="67" customWidth="1"/>
    <col min="5897" max="5897" width="17.28515625" style="67" customWidth="1"/>
    <col min="5898" max="6144" width="9.140625" style="67"/>
    <col min="6145" max="6145" width="5.42578125" style="67" customWidth="1"/>
    <col min="6146" max="6146" width="7.7109375" style="67" customWidth="1"/>
    <col min="6147" max="6148" width="9.140625" style="67" customWidth="1"/>
    <col min="6149" max="6149" width="7.5703125" style="67" customWidth="1"/>
    <col min="6150" max="6150" width="10.7109375" style="67" customWidth="1"/>
    <col min="6151" max="6152" width="15.140625" style="67" customWidth="1"/>
    <col min="6153" max="6153" width="17.28515625" style="67" customWidth="1"/>
    <col min="6154" max="6400" width="9.140625" style="67"/>
    <col min="6401" max="6401" width="5.42578125" style="67" customWidth="1"/>
    <col min="6402" max="6402" width="7.7109375" style="67" customWidth="1"/>
    <col min="6403" max="6404" width="9.140625" style="67" customWidth="1"/>
    <col min="6405" max="6405" width="7.5703125" style="67" customWidth="1"/>
    <col min="6406" max="6406" width="10.7109375" style="67" customWidth="1"/>
    <col min="6407" max="6408" width="15.140625" style="67" customWidth="1"/>
    <col min="6409" max="6409" width="17.28515625" style="67" customWidth="1"/>
    <col min="6410" max="6656" width="9.140625" style="67"/>
    <col min="6657" max="6657" width="5.42578125" style="67" customWidth="1"/>
    <col min="6658" max="6658" width="7.7109375" style="67" customWidth="1"/>
    <col min="6659" max="6660" width="9.140625" style="67" customWidth="1"/>
    <col min="6661" max="6661" width="7.5703125" style="67" customWidth="1"/>
    <col min="6662" max="6662" width="10.7109375" style="67" customWidth="1"/>
    <col min="6663" max="6664" width="15.140625" style="67" customWidth="1"/>
    <col min="6665" max="6665" width="17.28515625" style="67" customWidth="1"/>
    <col min="6666" max="6912" width="9.140625" style="67"/>
    <col min="6913" max="6913" width="5.42578125" style="67" customWidth="1"/>
    <col min="6914" max="6914" width="7.7109375" style="67" customWidth="1"/>
    <col min="6915" max="6916" width="9.140625" style="67" customWidth="1"/>
    <col min="6917" max="6917" width="7.5703125" style="67" customWidth="1"/>
    <col min="6918" max="6918" width="10.7109375" style="67" customWidth="1"/>
    <col min="6919" max="6920" width="15.140625" style="67" customWidth="1"/>
    <col min="6921" max="6921" width="17.28515625" style="67" customWidth="1"/>
    <col min="6922" max="7168" width="9.140625" style="67"/>
    <col min="7169" max="7169" width="5.42578125" style="67" customWidth="1"/>
    <col min="7170" max="7170" width="7.7109375" style="67" customWidth="1"/>
    <col min="7171" max="7172" width="9.140625" style="67" customWidth="1"/>
    <col min="7173" max="7173" width="7.5703125" style="67" customWidth="1"/>
    <col min="7174" max="7174" width="10.7109375" style="67" customWidth="1"/>
    <col min="7175" max="7176" width="15.140625" style="67" customWidth="1"/>
    <col min="7177" max="7177" width="17.28515625" style="67" customWidth="1"/>
    <col min="7178" max="7424" width="9.140625" style="67"/>
    <col min="7425" max="7425" width="5.42578125" style="67" customWidth="1"/>
    <col min="7426" max="7426" width="7.7109375" style="67" customWidth="1"/>
    <col min="7427" max="7428" width="9.140625" style="67" customWidth="1"/>
    <col min="7429" max="7429" width="7.5703125" style="67" customWidth="1"/>
    <col min="7430" max="7430" width="10.7109375" style="67" customWidth="1"/>
    <col min="7431" max="7432" width="15.140625" style="67" customWidth="1"/>
    <col min="7433" max="7433" width="17.28515625" style="67" customWidth="1"/>
    <col min="7434" max="7680" width="9.140625" style="67"/>
    <col min="7681" max="7681" width="5.42578125" style="67" customWidth="1"/>
    <col min="7682" max="7682" width="7.7109375" style="67" customWidth="1"/>
    <col min="7683" max="7684" width="9.140625" style="67" customWidth="1"/>
    <col min="7685" max="7685" width="7.5703125" style="67" customWidth="1"/>
    <col min="7686" max="7686" width="10.7109375" style="67" customWidth="1"/>
    <col min="7687" max="7688" width="15.140625" style="67" customWidth="1"/>
    <col min="7689" max="7689" width="17.28515625" style="67" customWidth="1"/>
    <col min="7690" max="7936" width="9.140625" style="67"/>
    <col min="7937" max="7937" width="5.42578125" style="67" customWidth="1"/>
    <col min="7938" max="7938" width="7.7109375" style="67" customWidth="1"/>
    <col min="7939" max="7940" width="9.140625" style="67" customWidth="1"/>
    <col min="7941" max="7941" width="7.5703125" style="67" customWidth="1"/>
    <col min="7942" max="7942" width="10.7109375" style="67" customWidth="1"/>
    <col min="7943" max="7944" width="15.140625" style="67" customWidth="1"/>
    <col min="7945" max="7945" width="17.28515625" style="67" customWidth="1"/>
    <col min="7946" max="8192" width="9.140625" style="67"/>
    <col min="8193" max="8193" width="5.42578125" style="67" customWidth="1"/>
    <col min="8194" max="8194" width="7.7109375" style="67" customWidth="1"/>
    <col min="8195" max="8196" width="9.140625" style="67" customWidth="1"/>
    <col min="8197" max="8197" width="7.5703125" style="67" customWidth="1"/>
    <col min="8198" max="8198" width="10.7109375" style="67" customWidth="1"/>
    <col min="8199" max="8200" width="15.140625" style="67" customWidth="1"/>
    <col min="8201" max="8201" width="17.28515625" style="67" customWidth="1"/>
    <col min="8202" max="8448" width="9.140625" style="67"/>
    <col min="8449" max="8449" width="5.42578125" style="67" customWidth="1"/>
    <col min="8450" max="8450" width="7.7109375" style="67" customWidth="1"/>
    <col min="8451" max="8452" width="9.140625" style="67" customWidth="1"/>
    <col min="8453" max="8453" width="7.5703125" style="67" customWidth="1"/>
    <col min="8454" max="8454" width="10.7109375" style="67" customWidth="1"/>
    <col min="8455" max="8456" width="15.140625" style="67" customWidth="1"/>
    <col min="8457" max="8457" width="17.28515625" style="67" customWidth="1"/>
    <col min="8458" max="8704" width="9.140625" style="67"/>
    <col min="8705" max="8705" width="5.42578125" style="67" customWidth="1"/>
    <col min="8706" max="8706" width="7.7109375" style="67" customWidth="1"/>
    <col min="8707" max="8708" width="9.140625" style="67" customWidth="1"/>
    <col min="8709" max="8709" width="7.5703125" style="67" customWidth="1"/>
    <col min="8710" max="8710" width="10.7109375" style="67" customWidth="1"/>
    <col min="8711" max="8712" width="15.140625" style="67" customWidth="1"/>
    <col min="8713" max="8713" width="17.28515625" style="67" customWidth="1"/>
    <col min="8714" max="8960" width="9.140625" style="67"/>
    <col min="8961" max="8961" width="5.42578125" style="67" customWidth="1"/>
    <col min="8962" max="8962" width="7.7109375" style="67" customWidth="1"/>
    <col min="8963" max="8964" width="9.140625" style="67" customWidth="1"/>
    <col min="8965" max="8965" width="7.5703125" style="67" customWidth="1"/>
    <col min="8966" max="8966" width="10.7109375" style="67" customWidth="1"/>
    <col min="8967" max="8968" width="15.140625" style="67" customWidth="1"/>
    <col min="8969" max="8969" width="17.28515625" style="67" customWidth="1"/>
    <col min="8970" max="9216" width="9.140625" style="67"/>
    <col min="9217" max="9217" width="5.42578125" style="67" customWidth="1"/>
    <col min="9218" max="9218" width="7.7109375" style="67" customWidth="1"/>
    <col min="9219" max="9220" width="9.140625" style="67" customWidth="1"/>
    <col min="9221" max="9221" width="7.5703125" style="67" customWidth="1"/>
    <col min="9222" max="9222" width="10.7109375" style="67" customWidth="1"/>
    <col min="9223" max="9224" width="15.140625" style="67" customWidth="1"/>
    <col min="9225" max="9225" width="17.28515625" style="67" customWidth="1"/>
    <col min="9226" max="9472" width="9.140625" style="67"/>
    <col min="9473" max="9473" width="5.42578125" style="67" customWidth="1"/>
    <col min="9474" max="9474" width="7.7109375" style="67" customWidth="1"/>
    <col min="9475" max="9476" width="9.140625" style="67" customWidth="1"/>
    <col min="9477" max="9477" width="7.5703125" style="67" customWidth="1"/>
    <col min="9478" max="9478" width="10.7109375" style="67" customWidth="1"/>
    <col min="9479" max="9480" width="15.140625" style="67" customWidth="1"/>
    <col min="9481" max="9481" width="17.28515625" style="67" customWidth="1"/>
    <col min="9482" max="9728" width="9.140625" style="67"/>
    <col min="9729" max="9729" width="5.42578125" style="67" customWidth="1"/>
    <col min="9730" max="9730" width="7.7109375" style="67" customWidth="1"/>
    <col min="9731" max="9732" width="9.140625" style="67" customWidth="1"/>
    <col min="9733" max="9733" width="7.5703125" style="67" customWidth="1"/>
    <col min="9734" max="9734" width="10.7109375" style="67" customWidth="1"/>
    <col min="9735" max="9736" width="15.140625" style="67" customWidth="1"/>
    <col min="9737" max="9737" width="17.28515625" style="67" customWidth="1"/>
    <col min="9738" max="9984" width="9.140625" style="67"/>
    <col min="9985" max="9985" width="5.42578125" style="67" customWidth="1"/>
    <col min="9986" max="9986" width="7.7109375" style="67" customWidth="1"/>
    <col min="9987" max="9988" width="9.140625" style="67" customWidth="1"/>
    <col min="9989" max="9989" width="7.5703125" style="67" customWidth="1"/>
    <col min="9990" max="9990" width="10.7109375" style="67" customWidth="1"/>
    <col min="9991" max="9992" width="15.140625" style="67" customWidth="1"/>
    <col min="9993" max="9993" width="17.28515625" style="67" customWidth="1"/>
    <col min="9994" max="10240" width="9.140625" style="67"/>
    <col min="10241" max="10241" width="5.42578125" style="67" customWidth="1"/>
    <col min="10242" max="10242" width="7.7109375" style="67" customWidth="1"/>
    <col min="10243" max="10244" width="9.140625" style="67" customWidth="1"/>
    <col min="10245" max="10245" width="7.5703125" style="67" customWidth="1"/>
    <col min="10246" max="10246" width="10.7109375" style="67" customWidth="1"/>
    <col min="10247" max="10248" width="15.140625" style="67" customWidth="1"/>
    <col min="10249" max="10249" width="17.28515625" style="67" customWidth="1"/>
    <col min="10250" max="10496" width="9.140625" style="67"/>
    <col min="10497" max="10497" width="5.42578125" style="67" customWidth="1"/>
    <col min="10498" max="10498" width="7.7109375" style="67" customWidth="1"/>
    <col min="10499" max="10500" width="9.140625" style="67" customWidth="1"/>
    <col min="10501" max="10501" width="7.5703125" style="67" customWidth="1"/>
    <col min="10502" max="10502" width="10.7109375" style="67" customWidth="1"/>
    <col min="10503" max="10504" width="15.140625" style="67" customWidth="1"/>
    <col min="10505" max="10505" width="17.28515625" style="67" customWidth="1"/>
    <col min="10506" max="10752" width="9.140625" style="67"/>
    <col min="10753" max="10753" width="5.42578125" style="67" customWidth="1"/>
    <col min="10754" max="10754" width="7.7109375" style="67" customWidth="1"/>
    <col min="10755" max="10756" width="9.140625" style="67" customWidth="1"/>
    <col min="10757" max="10757" width="7.5703125" style="67" customWidth="1"/>
    <col min="10758" max="10758" width="10.7109375" style="67" customWidth="1"/>
    <col min="10759" max="10760" width="15.140625" style="67" customWidth="1"/>
    <col min="10761" max="10761" width="17.28515625" style="67" customWidth="1"/>
    <col min="10762" max="11008" width="9.140625" style="67"/>
    <col min="11009" max="11009" width="5.42578125" style="67" customWidth="1"/>
    <col min="11010" max="11010" width="7.7109375" style="67" customWidth="1"/>
    <col min="11011" max="11012" width="9.140625" style="67" customWidth="1"/>
    <col min="11013" max="11013" width="7.5703125" style="67" customWidth="1"/>
    <col min="11014" max="11014" width="10.7109375" style="67" customWidth="1"/>
    <col min="11015" max="11016" width="15.140625" style="67" customWidth="1"/>
    <col min="11017" max="11017" width="17.28515625" style="67" customWidth="1"/>
    <col min="11018" max="11264" width="9.140625" style="67"/>
    <col min="11265" max="11265" width="5.42578125" style="67" customWidth="1"/>
    <col min="11266" max="11266" width="7.7109375" style="67" customWidth="1"/>
    <col min="11267" max="11268" width="9.140625" style="67" customWidth="1"/>
    <col min="11269" max="11269" width="7.5703125" style="67" customWidth="1"/>
    <col min="11270" max="11270" width="10.7109375" style="67" customWidth="1"/>
    <col min="11271" max="11272" width="15.140625" style="67" customWidth="1"/>
    <col min="11273" max="11273" width="17.28515625" style="67" customWidth="1"/>
    <col min="11274" max="11520" width="9.140625" style="67"/>
    <col min="11521" max="11521" width="5.42578125" style="67" customWidth="1"/>
    <col min="11522" max="11522" width="7.7109375" style="67" customWidth="1"/>
    <col min="11523" max="11524" width="9.140625" style="67" customWidth="1"/>
    <col min="11525" max="11525" width="7.5703125" style="67" customWidth="1"/>
    <col min="11526" max="11526" width="10.7109375" style="67" customWidth="1"/>
    <col min="11527" max="11528" width="15.140625" style="67" customWidth="1"/>
    <col min="11529" max="11529" width="17.28515625" style="67" customWidth="1"/>
    <col min="11530" max="11776" width="9.140625" style="67"/>
    <col min="11777" max="11777" width="5.42578125" style="67" customWidth="1"/>
    <col min="11778" max="11778" width="7.7109375" style="67" customWidth="1"/>
    <col min="11779" max="11780" width="9.140625" style="67" customWidth="1"/>
    <col min="11781" max="11781" width="7.5703125" style="67" customWidth="1"/>
    <col min="11782" max="11782" width="10.7109375" style="67" customWidth="1"/>
    <col min="11783" max="11784" width="15.140625" style="67" customWidth="1"/>
    <col min="11785" max="11785" width="17.28515625" style="67" customWidth="1"/>
    <col min="11786" max="12032" width="9.140625" style="67"/>
    <col min="12033" max="12033" width="5.42578125" style="67" customWidth="1"/>
    <col min="12034" max="12034" width="7.7109375" style="67" customWidth="1"/>
    <col min="12035" max="12036" width="9.140625" style="67" customWidth="1"/>
    <col min="12037" max="12037" width="7.5703125" style="67" customWidth="1"/>
    <col min="12038" max="12038" width="10.7109375" style="67" customWidth="1"/>
    <col min="12039" max="12040" width="15.140625" style="67" customWidth="1"/>
    <col min="12041" max="12041" width="17.28515625" style="67" customWidth="1"/>
    <col min="12042" max="12288" width="9.140625" style="67"/>
    <col min="12289" max="12289" width="5.42578125" style="67" customWidth="1"/>
    <col min="12290" max="12290" width="7.7109375" style="67" customWidth="1"/>
    <col min="12291" max="12292" width="9.140625" style="67" customWidth="1"/>
    <col min="12293" max="12293" width="7.5703125" style="67" customWidth="1"/>
    <col min="12294" max="12294" width="10.7109375" style="67" customWidth="1"/>
    <col min="12295" max="12296" width="15.140625" style="67" customWidth="1"/>
    <col min="12297" max="12297" width="17.28515625" style="67" customWidth="1"/>
    <col min="12298" max="12544" width="9.140625" style="67"/>
    <col min="12545" max="12545" width="5.42578125" style="67" customWidth="1"/>
    <col min="12546" max="12546" width="7.7109375" style="67" customWidth="1"/>
    <col min="12547" max="12548" width="9.140625" style="67" customWidth="1"/>
    <col min="12549" max="12549" width="7.5703125" style="67" customWidth="1"/>
    <col min="12550" max="12550" width="10.7109375" style="67" customWidth="1"/>
    <col min="12551" max="12552" width="15.140625" style="67" customWidth="1"/>
    <col min="12553" max="12553" width="17.28515625" style="67" customWidth="1"/>
    <col min="12554" max="12800" width="9.140625" style="67"/>
    <col min="12801" max="12801" width="5.42578125" style="67" customWidth="1"/>
    <col min="12802" max="12802" width="7.7109375" style="67" customWidth="1"/>
    <col min="12803" max="12804" width="9.140625" style="67" customWidth="1"/>
    <col min="12805" max="12805" width="7.5703125" style="67" customWidth="1"/>
    <col min="12806" max="12806" width="10.7109375" style="67" customWidth="1"/>
    <col min="12807" max="12808" width="15.140625" style="67" customWidth="1"/>
    <col min="12809" max="12809" width="17.28515625" style="67" customWidth="1"/>
    <col min="12810" max="13056" width="9.140625" style="67"/>
    <col min="13057" max="13057" width="5.42578125" style="67" customWidth="1"/>
    <col min="13058" max="13058" width="7.7109375" style="67" customWidth="1"/>
    <col min="13059" max="13060" width="9.140625" style="67" customWidth="1"/>
    <col min="13061" max="13061" width="7.5703125" style="67" customWidth="1"/>
    <col min="13062" max="13062" width="10.7109375" style="67" customWidth="1"/>
    <col min="13063" max="13064" width="15.140625" style="67" customWidth="1"/>
    <col min="13065" max="13065" width="17.28515625" style="67" customWidth="1"/>
    <col min="13066" max="13312" width="9.140625" style="67"/>
    <col min="13313" max="13313" width="5.42578125" style="67" customWidth="1"/>
    <col min="13314" max="13314" width="7.7109375" style="67" customWidth="1"/>
    <col min="13315" max="13316" width="9.140625" style="67" customWidth="1"/>
    <col min="13317" max="13317" width="7.5703125" style="67" customWidth="1"/>
    <col min="13318" max="13318" width="10.7109375" style="67" customWidth="1"/>
    <col min="13319" max="13320" width="15.140625" style="67" customWidth="1"/>
    <col min="13321" max="13321" width="17.28515625" style="67" customWidth="1"/>
    <col min="13322" max="13568" width="9.140625" style="67"/>
    <col min="13569" max="13569" width="5.42578125" style="67" customWidth="1"/>
    <col min="13570" max="13570" width="7.7109375" style="67" customWidth="1"/>
    <col min="13571" max="13572" width="9.140625" style="67" customWidth="1"/>
    <col min="13573" max="13573" width="7.5703125" style="67" customWidth="1"/>
    <col min="13574" max="13574" width="10.7109375" style="67" customWidth="1"/>
    <col min="13575" max="13576" width="15.140625" style="67" customWidth="1"/>
    <col min="13577" max="13577" width="17.28515625" style="67" customWidth="1"/>
    <col min="13578" max="13824" width="9.140625" style="67"/>
    <col min="13825" max="13825" width="5.42578125" style="67" customWidth="1"/>
    <col min="13826" max="13826" width="7.7109375" style="67" customWidth="1"/>
    <col min="13827" max="13828" width="9.140625" style="67" customWidth="1"/>
    <col min="13829" max="13829" width="7.5703125" style="67" customWidth="1"/>
    <col min="13830" max="13830" width="10.7109375" style="67" customWidth="1"/>
    <col min="13831" max="13832" width="15.140625" style="67" customWidth="1"/>
    <col min="13833" max="13833" width="17.28515625" style="67" customWidth="1"/>
    <col min="13834" max="14080" width="9.140625" style="67"/>
    <col min="14081" max="14081" width="5.42578125" style="67" customWidth="1"/>
    <col min="14082" max="14082" width="7.7109375" style="67" customWidth="1"/>
    <col min="14083" max="14084" width="9.140625" style="67" customWidth="1"/>
    <col min="14085" max="14085" width="7.5703125" style="67" customWidth="1"/>
    <col min="14086" max="14086" width="10.7109375" style="67" customWidth="1"/>
    <col min="14087" max="14088" width="15.140625" style="67" customWidth="1"/>
    <col min="14089" max="14089" width="17.28515625" style="67" customWidth="1"/>
    <col min="14090" max="14336" width="9.140625" style="67"/>
    <col min="14337" max="14337" width="5.42578125" style="67" customWidth="1"/>
    <col min="14338" max="14338" width="7.7109375" style="67" customWidth="1"/>
    <col min="14339" max="14340" width="9.140625" style="67" customWidth="1"/>
    <col min="14341" max="14341" width="7.5703125" style="67" customWidth="1"/>
    <col min="14342" max="14342" width="10.7109375" style="67" customWidth="1"/>
    <col min="14343" max="14344" width="15.140625" style="67" customWidth="1"/>
    <col min="14345" max="14345" width="17.28515625" style="67" customWidth="1"/>
    <col min="14346" max="14592" width="9.140625" style="67"/>
    <col min="14593" max="14593" width="5.42578125" style="67" customWidth="1"/>
    <col min="14594" max="14594" width="7.7109375" style="67" customWidth="1"/>
    <col min="14595" max="14596" width="9.140625" style="67" customWidth="1"/>
    <col min="14597" max="14597" width="7.5703125" style="67" customWidth="1"/>
    <col min="14598" max="14598" width="10.7109375" style="67" customWidth="1"/>
    <col min="14599" max="14600" width="15.140625" style="67" customWidth="1"/>
    <col min="14601" max="14601" width="17.28515625" style="67" customWidth="1"/>
    <col min="14602" max="14848" width="9.140625" style="67"/>
    <col min="14849" max="14849" width="5.42578125" style="67" customWidth="1"/>
    <col min="14850" max="14850" width="7.7109375" style="67" customWidth="1"/>
    <col min="14851" max="14852" width="9.140625" style="67" customWidth="1"/>
    <col min="14853" max="14853" width="7.5703125" style="67" customWidth="1"/>
    <col min="14854" max="14854" width="10.7109375" style="67" customWidth="1"/>
    <col min="14855" max="14856" width="15.140625" style="67" customWidth="1"/>
    <col min="14857" max="14857" width="17.28515625" style="67" customWidth="1"/>
    <col min="14858" max="15104" width="9.140625" style="67"/>
    <col min="15105" max="15105" width="5.42578125" style="67" customWidth="1"/>
    <col min="15106" max="15106" width="7.7109375" style="67" customWidth="1"/>
    <col min="15107" max="15108" width="9.140625" style="67" customWidth="1"/>
    <col min="15109" max="15109" width="7.5703125" style="67" customWidth="1"/>
    <col min="15110" max="15110" width="10.7109375" style="67" customWidth="1"/>
    <col min="15111" max="15112" width="15.140625" style="67" customWidth="1"/>
    <col min="15113" max="15113" width="17.28515625" style="67" customWidth="1"/>
    <col min="15114" max="15360" width="9.140625" style="67"/>
    <col min="15361" max="15361" width="5.42578125" style="67" customWidth="1"/>
    <col min="15362" max="15362" width="7.7109375" style="67" customWidth="1"/>
    <col min="15363" max="15364" width="9.140625" style="67" customWidth="1"/>
    <col min="15365" max="15365" width="7.5703125" style="67" customWidth="1"/>
    <col min="15366" max="15366" width="10.7109375" style="67" customWidth="1"/>
    <col min="15367" max="15368" width="15.140625" style="67" customWidth="1"/>
    <col min="15369" max="15369" width="17.28515625" style="67" customWidth="1"/>
    <col min="15370" max="15616" width="9.140625" style="67"/>
    <col min="15617" max="15617" width="5.42578125" style="67" customWidth="1"/>
    <col min="15618" max="15618" width="7.7109375" style="67" customWidth="1"/>
    <col min="15619" max="15620" width="9.140625" style="67" customWidth="1"/>
    <col min="15621" max="15621" width="7.5703125" style="67" customWidth="1"/>
    <col min="15622" max="15622" width="10.7109375" style="67" customWidth="1"/>
    <col min="15623" max="15624" width="15.140625" style="67" customWidth="1"/>
    <col min="15625" max="15625" width="17.28515625" style="67" customWidth="1"/>
    <col min="15626" max="15872" width="9.140625" style="67"/>
    <col min="15873" max="15873" width="5.42578125" style="67" customWidth="1"/>
    <col min="15874" max="15874" width="7.7109375" style="67" customWidth="1"/>
    <col min="15875" max="15876" width="9.140625" style="67" customWidth="1"/>
    <col min="15877" max="15877" width="7.5703125" style="67" customWidth="1"/>
    <col min="15878" max="15878" width="10.7109375" style="67" customWidth="1"/>
    <col min="15879" max="15880" width="15.140625" style="67" customWidth="1"/>
    <col min="15881" max="15881" width="17.28515625" style="67" customWidth="1"/>
    <col min="15882" max="16128" width="9.140625" style="67"/>
    <col min="16129" max="16129" width="5.42578125" style="67" customWidth="1"/>
    <col min="16130" max="16130" width="7.7109375" style="67" customWidth="1"/>
    <col min="16131" max="16132" width="9.140625" style="67" customWidth="1"/>
    <col min="16133" max="16133" width="7.5703125" style="67" customWidth="1"/>
    <col min="16134" max="16134" width="10.7109375" style="67" customWidth="1"/>
    <col min="16135" max="16136" width="15.140625" style="67" customWidth="1"/>
    <col min="16137" max="16137" width="17.28515625" style="67" customWidth="1"/>
    <col min="16138" max="16384" width="9.140625" style="67"/>
  </cols>
  <sheetData>
    <row r="1" spans="1:9" x14ac:dyDescent="0.2">
      <c r="H1" s="68"/>
      <c r="I1" s="69" t="s">
        <v>121</v>
      </c>
    </row>
    <row r="2" spans="1:9" x14ac:dyDescent="0.2">
      <c r="I2" s="70" t="s">
        <v>10</v>
      </c>
    </row>
    <row r="3" spans="1:9" x14ac:dyDescent="0.2">
      <c r="I3" s="70" t="s">
        <v>122</v>
      </c>
    </row>
    <row r="4" spans="1:9" x14ac:dyDescent="0.2">
      <c r="I4" s="71" t="s">
        <v>123</v>
      </c>
    </row>
    <row r="5" spans="1:9" ht="21" customHeight="1" x14ac:dyDescent="0.2">
      <c r="H5" s="72" t="s">
        <v>13</v>
      </c>
      <c r="I5" s="73" t="s">
        <v>124</v>
      </c>
    </row>
    <row r="6" spans="1:9" ht="7.5" customHeight="1" x14ac:dyDescent="0.2">
      <c r="G6" s="74"/>
      <c r="I6" s="75"/>
    </row>
    <row r="7" spans="1:9" x14ac:dyDescent="0.2">
      <c r="A7" s="74" t="s">
        <v>125</v>
      </c>
      <c r="B7" s="76"/>
      <c r="C7" s="77"/>
      <c r="D7" s="78"/>
      <c r="E7" s="78"/>
      <c r="F7" s="78"/>
      <c r="G7" s="79"/>
      <c r="H7" s="72" t="s">
        <v>14</v>
      </c>
      <c r="I7" s="80"/>
    </row>
    <row r="8" spans="1:9" ht="10.5" customHeight="1" x14ac:dyDescent="0.2">
      <c r="A8" s="74"/>
      <c r="B8" s="76"/>
      <c r="C8" s="81"/>
      <c r="D8" s="82" t="s">
        <v>126</v>
      </c>
      <c r="E8" s="81"/>
      <c r="F8" s="81"/>
      <c r="G8" s="81"/>
      <c r="I8" s="83"/>
    </row>
    <row r="9" spans="1:9" ht="24.75" customHeight="1" x14ac:dyDescent="0.2">
      <c r="A9" s="74"/>
      <c r="B9" s="76"/>
      <c r="C9" s="349" t="s">
        <v>127</v>
      </c>
      <c r="D9" s="350"/>
      <c r="E9" s="350"/>
      <c r="F9" s="350"/>
      <c r="G9" s="350"/>
      <c r="H9" s="72"/>
      <c r="I9" s="84"/>
    </row>
    <row r="10" spans="1:9" ht="18" customHeight="1" x14ac:dyDescent="0.2">
      <c r="A10" s="74" t="s">
        <v>56</v>
      </c>
      <c r="B10" s="85"/>
      <c r="C10" s="351" t="s">
        <v>128</v>
      </c>
      <c r="D10" s="351"/>
      <c r="E10" s="351"/>
      <c r="F10" s="351"/>
      <c r="G10" s="351"/>
      <c r="H10" s="72" t="s">
        <v>14</v>
      </c>
      <c r="I10" s="80"/>
    </row>
    <row r="11" spans="1:9" ht="7.5" customHeight="1" x14ac:dyDescent="0.2">
      <c r="A11" s="74"/>
      <c r="B11" s="85"/>
      <c r="C11" s="352" t="s">
        <v>126</v>
      </c>
      <c r="D11" s="352"/>
      <c r="E11" s="352"/>
      <c r="F11" s="352"/>
      <c r="G11" s="352"/>
      <c r="H11" s="72"/>
      <c r="I11" s="86"/>
    </row>
    <row r="12" spans="1:9" x14ac:dyDescent="0.2">
      <c r="A12" s="74"/>
      <c r="B12" s="85"/>
      <c r="C12" s="353" t="s">
        <v>211</v>
      </c>
      <c r="D12" s="353"/>
      <c r="E12" s="353"/>
      <c r="F12" s="353"/>
      <c r="G12" s="353"/>
      <c r="H12" s="72"/>
      <c r="I12" s="86"/>
    </row>
    <row r="13" spans="1:9" ht="20.25" customHeight="1" x14ac:dyDescent="0.2">
      <c r="A13" s="74" t="s">
        <v>129</v>
      </c>
      <c r="B13" s="85"/>
      <c r="C13" s="354" t="s">
        <v>212</v>
      </c>
      <c r="D13" s="354"/>
      <c r="E13" s="354"/>
      <c r="F13" s="354"/>
      <c r="G13" s="354"/>
      <c r="H13" s="72" t="s">
        <v>14</v>
      </c>
      <c r="I13" s="87"/>
    </row>
    <row r="14" spans="1:9" ht="9" customHeight="1" x14ac:dyDescent="0.2">
      <c r="A14" s="74"/>
      <c r="B14" s="76"/>
      <c r="C14" s="352" t="s">
        <v>126</v>
      </c>
      <c r="D14" s="352"/>
      <c r="E14" s="352"/>
      <c r="F14" s="352"/>
      <c r="G14" s="352"/>
      <c r="H14" s="72"/>
      <c r="I14" s="75"/>
    </row>
    <row r="15" spans="1:9" ht="16.5" customHeight="1" x14ac:dyDescent="0.2">
      <c r="A15" s="74"/>
      <c r="B15" s="76"/>
      <c r="C15" s="355" t="s">
        <v>213</v>
      </c>
      <c r="D15" s="356"/>
      <c r="E15" s="356"/>
      <c r="F15" s="356"/>
      <c r="G15" s="356"/>
      <c r="H15" s="72"/>
      <c r="I15" s="86"/>
    </row>
    <row r="16" spans="1:9" ht="24.75" customHeight="1" x14ac:dyDescent="0.2">
      <c r="A16" s="74" t="s">
        <v>130</v>
      </c>
      <c r="B16" s="76"/>
      <c r="C16" s="357"/>
      <c r="D16" s="357"/>
      <c r="E16" s="357"/>
      <c r="F16" s="357"/>
      <c r="G16" s="357"/>
      <c r="H16" s="72" t="s">
        <v>14</v>
      </c>
      <c r="I16" s="80"/>
    </row>
    <row r="17" spans="1:15" x14ac:dyDescent="0.2">
      <c r="B17" s="88"/>
      <c r="C17" s="352" t="s">
        <v>131</v>
      </c>
      <c r="D17" s="352"/>
      <c r="E17" s="352"/>
      <c r="F17" s="352"/>
      <c r="G17" s="352"/>
      <c r="I17" s="89"/>
    </row>
    <row r="18" spans="1:15" x14ac:dyDescent="0.2">
      <c r="G18" s="74"/>
      <c r="H18" s="72" t="s">
        <v>15</v>
      </c>
      <c r="I18" s="86"/>
    </row>
    <row r="19" spans="1:15" x14ac:dyDescent="0.2">
      <c r="G19" s="72" t="s">
        <v>132</v>
      </c>
      <c r="H19" s="91" t="s">
        <v>16</v>
      </c>
      <c r="I19" s="91" t="s">
        <v>181</v>
      </c>
    </row>
    <row r="20" spans="1:15" x14ac:dyDescent="0.2">
      <c r="G20" s="74"/>
      <c r="H20" s="91" t="s">
        <v>17</v>
      </c>
      <c r="I20" s="92" t="s">
        <v>181</v>
      </c>
    </row>
    <row r="21" spans="1:15" x14ac:dyDescent="0.2">
      <c r="G21" s="74"/>
      <c r="H21" s="72" t="s">
        <v>19</v>
      </c>
      <c r="I21" s="93"/>
    </row>
    <row r="22" spans="1:15" x14ac:dyDescent="0.2">
      <c r="A22" s="94"/>
    </row>
    <row r="23" spans="1:15" ht="18.75" customHeight="1" x14ac:dyDescent="0.2">
      <c r="F23" s="358" t="s">
        <v>133</v>
      </c>
      <c r="G23" s="359" t="s">
        <v>134</v>
      </c>
      <c r="H23" s="331" t="s">
        <v>135</v>
      </c>
      <c r="I23" s="332"/>
    </row>
    <row r="24" spans="1:15" ht="16.5" customHeight="1" x14ac:dyDescent="0.2">
      <c r="F24" s="358"/>
      <c r="G24" s="360"/>
      <c r="H24" s="71" t="s">
        <v>21</v>
      </c>
      <c r="I24" s="71" t="s">
        <v>22</v>
      </c>
    </row>
    <row r="25" spans="1:15" s="95" customFormat="1" ht="15.75" customHeight="1" x14ac:dyDescent="0.2">
      <c r="F25" s="96" t="s">
        <v>217</v>
      </c>
      <c r="G25" s="97"/>
      <c r="H25" s="97"/>
      <c r="I25" s="97"/>
      <c r="K25" s="98"/>
      <c r="L25" s="190"/>
      <c r="M25" s="190"/>
      <c r="N25" s="190"/>
      <c r="O25" s="190"/>
    </row>
    <row r="26" spans="1:15" x14ac:dyDescent="0.2">
      <c r="E26" s="76"/>
      <c r="F26" s="76"/>
      <c r="H26" s="76"/>
      <c r="I26" s="76"/>
    </row>
    <row r="28" spans="1:15" ht="15.75" x14ac:dyDescent="0.25">
      <c r="A28" s="99" t="s">
        <v>136</v>
      </c>
      <c r="B28" s="99"/>
      <c r="C28" s="99"/>
      <c r="D28" s="99"/>
      <c r="E28" s="99"/>
      <c r="F28" s="99"/>
      <c r="G28" s="99"/>
      <c r="H28" s="99"/>
      <c r="I28" s="99"/>
    </row>
    <row r="29" spans="1:15" ht="17.25" customHeight="1" x14ac:dyDescent="0.25">
      <c r="A29" s="99" t="s">
        <v>159</v>
      </c>
      <c r="B29" s="100"/>
      <c r="C29" s="100"/>
      <c r="D29" s="100"/>
      <c r="E29" s="100"/>
      <c r="F29" s="100"/>
      <c r="G29" s="100"/>
      <c r="H29" s="100"/>
      <c r="I29" s="100"/>
    </row>
    <row r="30" spans="1:15" ht="13.5" thickBot="1" x14ac:dyDescent="0.25">
      <c r="A30" s="101"/>
      <c r="B30" s="101"/>
      <c r="C30" s="101"/>
      <c r="D30" s="101"/>
      <c r="E30" s="101"/>
      <c r="F30" s="101"/>
      <c r="G30" s="101"/>
      <c r="H30" s="101"/>
      <c r="I30" s="101"/>
    </row>
    <row r="31" spans="1:15" ht="18" customHeight="1" thickBot="1" x14ac:dyDescent="0.25">
      <c r="A31" s="348" t="s">
        <v>137</v>
      </c>
      <c r="B31" s="348" t="s">
        <v>138</v>
      </c>
      <c r="C31" s="348"/>
      <c r="D31" s="348"/>
      <c r="E31" s="348"/>
      <c r="F31" s="348" t="s">
        <v>139</v>
      </c>
      <c r="G31" s="102" t="s">
        <v>140</v>
      </c>
      <c r="H31" s="102"/>
      <c r="I31" s="102"/>
    </row>
    <row r="32" spans="1:15" ht="33.75" customHeight="1" thickBot="1" x14ac:dyDescent="0.25">
      <c r="A32" s="348"/>
      <c r="B32" s="348"/>
      <c r="C32" s="348"/>
      <c r="D32" s="348"/>
      <c r="E32" s="348"/>
      <c r="F32" s="348"/>
      <c r="G32" s="216" t="s">
        <v>141</v>
      </c>
      <c r="H32" s="216" t="s">
        <v>142</v>
      </c>
      <c r="I32" s="216" t="s">
        <v>143</v>
      </c>
    </row>
    <row r="33" spans="1:15" ht="13.5" thickBot="1" x14ac:dyDescent="0.25">
      <c r="A33" s="216">
        <v>1</v>
      </c>
      <c r="B33" s="102">
        <v>2</v>
      </c>
      <c r="C33" s="102"/>
      <c r="D33" s="102"/>
      <c r="E33" s="102"/>
      <c r="F33" s="216">
        <v>3</v>
      </c>
      <c r="G33" s="216">
        <v>4</v>
      </c>
      <c r="H33" s="216">
        <v>5</v>
      </c>
      <c r="I33" s="216">
        <v>6</v>
      </c>
    </row>
    <row r="34" spans="1:15" ht="37.15" customHeight="1" x14ac:dyDescent="0.2">
      <c r="A34" s="227" t="s">
        <v>219</v>
      </c>
      <c r="B34" s="341" t="s">
        <v>144</v>
      </c>
      <c r="C34" s="342"/>
      <c r="D34" s="342"/>
      <c r="E34" s="343"/>
      <c r="F34" s="103"/>
      <c r="G34" s="104"/>
      <c r="H34" s="104"/>
      <c r="I34" s="105"/>
      <c r="L34" s="106" t="s">
        <v>145</v>
      </c>
      <c r="M34" s="114" t="s">
        <v>160</v>
      </c>
    </row>
    <row r="35" spans="1:15" ht="15" hidden="1" customHeight="1" x14ac:dyDescent="0.2">
      <c r="A35" s="228"/>
      <c r="B35" s="344" t="s">
        <v>146</v>
      </c>
      <c r="C35" s="344"/>
      <c r="D35" s="344"/>
      <c r="E35" s="344"/>
      <c r="F35" s="107"/>
      <c r="G35" s="108"/>
      <c r="H35" s="108"/>
      <c r="I35" s="109"/>
      <c r="L35" s="106"/>
    </row>
    <row r="36" spans="1:15" hidden="1" x14ac:dyDescent="0.2">
      <c r="A36" s="228"/>
      <c r="B36" s="213"/>
      <c r="C36" s="214"/>
      <c r="D36" s="214"/>
      <c r="E36" s="215"/>
      <c r="F36" s="107"/>
      <c r="G36" s="108"/>
      <c r="H36" s="108"/>
      <c r="I36" s="109"/>
      <c r="L36" s="106"/>
    </row>
    <row r="37" spans="1:15" hidden="1" x14ac:dyDescent="0.2">
      <c r="A37" s="228"/>
      <c r="B37" s="345"/>
      <c r="C37" s="346"/>
      <c r="D37" s="346"/>
      <c r="E37" s="347"/>
      <c r="F37" s="107"/>
      <c r="G37" s="110"/>
      <c r="H37" s="110"/>
      <c r="I37" s="110"/>
      <c r="L37" s="106"/>
    </row>
    <row r="38" spans="1:15" hidden="1" x14ac:dyDescent="0.2">
      <c r="A38" s="228"/>
      <c r="B38" s="344"/>
      <c r="C38" s="344"/>
      <c r="D38" s="344"/>
      <c r="E38" s="344"/>
      <c r="F38" s="107"/>
      <c r="G38" s="110"/>
      <c r="H38" s="110"/>
      <c r="I38" s="110"/>
      <c r="L38" s="106"/>
    </row>
    <row r="39" spans="1:15" hidden="1" x14ac:dyDescent="0.2">
      <c r="A39" s="229"/>
      <c r="B39" s="336" t="s">
        <v>147</v>
      </c>
      <c r="C39" s="337"/>
      <c r="D39" s="337"/>
      <c r="E39" s="338"/>
      <c r="F39" s="111"/>
      <c r="G39" s="112"/>
      <c r="H39" s="112"/>
      <c r="I39" s="112"/>
      <c r="L39" s="106"/>
    </row>
    <row r="40" spans="1:15" x14ac:dyDescent="0.2">
      <c r="A40" s="228"/>
      <c r="B40" s="333" t="s">
        <v>148</v>
      </c>
      <c r="C40" s="334"/>
      <c r="D40" s="334"/>
      <c r="E40" s="335"/>
      <c r="F40" s="107"/>
      <c r="G40" s="113" t="e">
        <f>SUM(G41:G44)</f>
        <v>#REF!</v>
      </c>
      <c r="H40" s="113" t="e">
        <f>SUM(H41:H44)</f>
        <v>#REF!</v>
      </c>
      <c r="I40" s="113" t="e">
        <f>SUM(I41:I44)</f>
        <v>#REF!</v>
      </c>
      <c r="L40" s="106">
        <v>227248.53</v>
      </c>
      <c r="M40" s="114">
        <v>323587.92</v>
      </c>
    </row>
    <row r="41" spans="1:15" ht="39.75" customHeight="1" x14ac:dyDescent="0.2">
      <c r="A41" s="228" t="s">
        <v>218</v>
      </c>
      <c r="B41" s="333" t="s">
        <v>213</v>
      </c>
      <c r="C41" s="334"/>
      <c r="D41" s="334"/>
      <c r="E41" s="335"/>
      <c r="F41" s="107"/>
      <c r="G41" s="113" t="e">
        <f>#REF!+'КС-3 №2'!I41</f>
        <v>#REF!</v>
      </c>
      <c r="H41" s="113" t="e">
        <f>G41</f>
        <v>#REF!</v>
      </c>
      <c r="I41" s="113" t="e">
        <f>'КС-2 №2'!K51</f>
        <v>#REF!</v>
      </c>
    </row>
    <row r="42" spans="1:15" x14ac:dyDescent="0.2">
      <c r="A42" s="107"/>
      <c r="B42" s="336"/>
      <c r="C42" s="337"/>
      <c r="D42" s="337"/>
      <c r="E42" s="338"/>
      <c r="F42" s="107"/>
      <c r="G42" s="113"/>
      <c r="H42" s="113"/>
      <c r="I42" s="113"/>
    </row>
    <row r="43" spans="1:15" x14ac:dyDescent="0.2">
      <c r="A43" s="115"/>
      <c r="B43" s="210"/>
      <c r="C43" s="211"/>
      <c r="D43" s="211"/>
      <c r="E43" s="212"/>
      <c r="F43" s="116"/>
      <c r="G43" s="113"/>
      <c r="H43" s="113"/>
      <c r="I43" s="113"/>
    </row>
    <row r="44" spans="1:15" x14ac:dyDescent="0.2">
      <c r="A44" s="115"/>
      <c r="B44" s="210"/>
      <c r="C44" s="211"/>
      <c r="D44" s="211"/>
      <c r="E44" s="212"/>
      <c r="F44" s="116"/>
      <c r="G44" s="113"/>
      <c r="H44" s="113"/>
      <c r="I44" s="113"/>
    </row>
    <row r="45" spans="1:15" x14ac:dyDescent="0.2">
      <c r="A45" s="115"/>
      <c r="B45" s="210" t="s">
        <v>149</v>
      </c>
      <c r="C45" s="211"/>
      <c r="D45" s="211"/>
      <c r="E45" s="212"/>
      <c r="F45" s="116"/>
      <c r="G45" s="113" t="e">
        <f>G40</f>
        <v>#REF!</v>
      </c>
      <c r="H45" s="113" t="e">
        <f>H40</f>
        <v>#REF!</v>
      </c>
      <c r="I45" s="113" t="e">
        <f>I40</f>
        <v>#REF!</v>
      </c>
    </row>
    <row r="46" spans="1:15" s="123" customFormat="1" ht="19.5" customHeight="1" x14ac:dyDescent="0.2">
      <c r="A46" s="117"/>
      <c r="B46" s="118"/>
      <c r="C46" s="117"/>
      <c r="D46" s="119"/>
      <c r="E46" s="118"/>
      <c r="F46" s="119"/>
      <c r="G46" s="120"/>
      <c r="H46" s="121" t="s">
        <v>149</v>
      </c>
      <c r="I46" s="122" t="e">
        <f>I45</f>
        <v>#REF!</v>
      </c>
      <c r="K46" s="124"/>
      <c r="L46" s="191"/>
      <c r="M46" s="191"/>
      <c r="N46" s="191"/>
      <c r="O46" s="191"/>
    </row>
    <row r="47" spans="1:15" s="129" customFormat="1" ht="19.5" customHeight="1" x14ac:dyDescent="0.2">
      <c r="A47" s="125"/>
      <c r="B47" s="125"/>
      <c r="C47" s="125"/>
      <c r="D47" s="121"/>
      <c r="E47" s="121"/>
      <c r="F47" s="121"/>
      <c r="G47" s="126"/>
      <c r="H47" s="127" t="s">
        <v>214</v>
      </c>
      <c r="I47" s="128" t="s">
        <v>181</v>
      </c>
      <c r="K47" s="130"/>
      <c r="L47" s="192"/>
      <c r="M47" s="192"/>
      <c r="N47" s="192"/>
      <c r="O47" s="192"/>
    </row>
    <row r="48" spans="1:15" s="129" customFormat="1" ht="21" customHeight="1" x14ac:dyDescent="0.2">
      <c r="A48" s="125"/>
      <c r="B48" s="125"/>
      <c r="C48" s="125"/>
      <c r="D48" s="131"/>
      <c r="E48" s="339"/>
      <c r="F48" s="339"/>
      <c r="G48" s="340" t="s">
        <v>150</v>
      </c>
      <c r="H48" s="340"/>
      <c r="I48" s="128" t="e">
        <f>I46</f>
        <v>#REF!</v>
      </c>
      <c r="K48" s="130"/>
      <c r="L48" s="192"/>
      <c r="M48" s="192"/>
      <c r="N48" s="192"/>
      <c r="O48" s="192"/>
    </row>
    <row r="49" spans="1:9" ht="45.75" customHeight="1" x14ac:dyDescent="0.2">
      <c r="A49" s="132" t="s">
        <v>56</v>
      </c>
    </row>
    <row r="50" spans="1:9" ht="15.75" x14ac:dyDescent="0.25">
      <c r="A50" s="133" t="s">
        <v>151</v>
      </c>
      <c r="B50" s="133"/>
      <c r="C50" s="134"/>
      <c r="D50" s="135"/>
      <c r="E50" s="135"/>
      <c r="F50" s="134"/>
      <c r="G50" s="134"/>
      <c r="H50" s="136"/>
      <c r="I50" s="137"/>
    </row>
    <row r="51" spans="1:9" ht="15.75" x14ac:dyDescent="0.25">
      <c r="A51" s="133" t="s">
        <v>152</v>
      </c>
      <c r="B51" s="133"/>
      <c r="C51" s="134"/>
      <c r="D51" s="135"/>
      <c r="E51" s="135"/>
      <c r="F51" s="134"/>
      <c r="G51" s="138"/>
      <c r="H51" s="139"/>
      <c r="I51" s="133" t="s">
        <v>72</v>
      </c>
    </row>
    <row r="52" spans="1:9" ht="15.75" x14ac:dyDescent="0.25">
      <c r="A52" s="140" t="s">
        <v>153</v>
      </c>
      <c r="B52" s="133"/>
      <c r="C52" s="141"/>
      <c r="D52" s="142"/>
      <c r="E52" s="133"/>
      <c r="F52" s="137"/>
      <c r="G52" s="133"/>
      <c r="H52" s="137"/>
      <c r="I52" s="137"/>
    </row>
    <row r="53" spans="1:9" x14ac:dyDescent="0.2">
      <c r="A53" s="132"/>
      <c r="C53" s="143"/>
      <c r="D53" s="143"/>
      <c r="E53" s="76"/>
      <c r="F53" s="76"/>
    </row>
    <row r="54" spans="1:9" x14ac:dyDescent="0.2">
      <c r="F54" s="76"/>
    </row>
    <row r="55" spans="1:9" x14ac:dyDescent="0.2">
      <c r="A55" s="132"/>
      <c r="F55" s="76"/>
    </row>
    <row r="56" spans="1:9" ht="15.6" customHeight="1" x14ac:dyDescent="0.2">
      <c r="A56" s="132" t="s">
        <v>129</v>
      </c>
      <c r="B56" s="132"/>
      <c r="C56" s="132"/>
      <c r="D56" s="132"/>
      <c r="E56" s="144"/>
      <c r="F56" s="145"/>
    </row>
    <row r="57" spans="1:9" ht="15.75" x14ac:dyDescent="0.25">
      <c r="A57" s="133" t="s">
        <v>215</v>
      </c>
      <c r="B57" s="133"/>
      <c r="C57" s="134"/>
      <c r="D57" s="135"/>
      <c r="E57" s="135"/>
      <c r="F57" s="134"/>
      <c r="G57" s="134"/>
      <c r="H57" s="136"/>
      <c r="I57" s="137"/>
    </row>
    <row r="58" spans="1:9" ht="15.75" x14ac:dyDescent="0.25">
      <c r="A58" s="133" t="s">
        <v>186</v>
      </c>
      <c r="B58" s="133"/>
      <c r="C58" s="134"/>
      <c r="D58" s="135"/>
      <c r="E58" s="135"/>
      <c r="F58" s="134"/>
      <c r="G58" s="138"/>
      <c r="H58" s="139"/>
      <c r="I58" s="146" t="s">
        <v>197</v>
      </c>
    </row>
    <row r="59" spans="1:9" ht="15.75" x14ac:dyDescent="0.25">
      <c r="A59" s="147"/>
      <c r="B59" s="133"/>
      <c r="C59" s="134"/>
      <c r="D59" s="135"/>
      <c r="E59" s="135"/>
      <c r="F59" s="134"/>
      <c r="G59" s="148"/>
      <c r="H59" s="149"/>
      <c r="I59" s="146"/>
    </row>
    <row r="60" spans="1:9" ht="15.75" x14ac:dyDescent="0.25">
      <c r="A60" s="140" t="s">
        <v>153</v>
      </c>
    </row>
  </sheetData>
  <mergeCells count="24">
    <mergeCell ref="A31:A32"/>
    <mergeCell ref="B31:E32"/>
    <mergeCell ref="F31:F32"/>
    <mergeCell ref="C9:G9"/>
    <mergeCell ref="C10:G10"/>
    <mergeCell ref="C11:G11"/>
    <mergeCell ref="C12:G12"/>
    <mergeCell ref="C13:G13"/>
    <mergeCell ref="C14:G14"/>
    <mergeCell ref="C15:G16"/>
    <mergeCell ref="C17:G17"/>
    <mergeCell ref="F23:F24"/>
    <mergeCell ref="G23:G24"/>
    <mergeCell ref="H23:I23"/>
    <mergeCell ref="B41:E41"/>
    <mergeCell ref="B42:E42"/>
    <mergeCell ref="E48:F48"/>
    <mergeCell ref="G48:H48"/>
    <mergeCell ref="B34:E34"/>
    <mergeCell ref="B35:E35"/>
    <mergeCell ref="B37:E37"/>
    <mergeCell ref="B38:E38"/>
    <mergeCell ref="B39:E39"/>
    <mergeCell ref="B40:E40"/>
  </mergeCells>
  <printOptions horizontalCentered="1"/>
  <pageMargins left="0.64" right="0.24" top="0.48" bottom="0.47" header="0.21" footer="0.3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FJ72"/>
  <sheetViews>
    <sheetView view="pageBreakPreview" topLeftCell="A7" zoomScale="60" zoomScaleNormal="100" workbookViewId="0">
      <selection activeCell="D18" sqref="D18"/>
    </sheetView>
  </sheetViews>
  <sheetFormatPr defaultColWidth="0.85546875" defaultRowHeight="12.75" x14ac:dyDescent="0.2"/>
  <cols>
    <col min="47" max="47" width="1.28515625" customWidth="1"/>
  </cols>
  <sheetData>
    <row r="1" spans="1:166" s="6" customFormat="1" ht="11.25" customHeight="1" x14ac:dyDescent="0.2">
      <c r="DV1" s="46" t="s">
        <v>54</v>
      </c>
    </row>
    <row r="2" spans="1:166" s="6" customFormat="1" ht="11.25" customHeight="1" x14ac:dyDescent="0.2">
      <c r="DV2" s="6" t="s">
        <v>10</v>
      </c>
    </row>
    <row r="3" spans="1:166" s="6" customFormat="1" ht="11.25" customHeight="1" x14ac:dyDescent="0.2">
      <c r="DV3" s="6" t="s">
        <v>55</v>
      </c>
    </row>
    <row r="4" spans="1:166" s="1" customFormat="1" ht="12" customHeight="1" x14ac:dyDescent="0.2">
      <c r="EW4" s="454" t="s">
        <v>12</v>
      </c>
      <c r="EX4" s="455"/>
      <c r="EY4" s="455"/>
      <c r="EZ4" s="455"/>
      <c r="FA4" s="455"/>
      <c r="FB4" s="455"/>
      <c r="FC4" s="455"/>
      <c r="FD4" s="455"/>
      <c r="FE4" s="455"/>
      <c r="FF4" s="455"/>
      <c r="FG4" s="455"/>
      <c r="FH4" s="455"/>
      <c r="FI4" s="455"/>
      <c r="FJ4" s="456"/>
    </row>
    <row r="5" spans="1:166" s="1" customFormat="1" ht="12" customHeight="1" x14ac:dyDescent="0.2">
      <c r="EU5" s="217" t="s">
        <v>13</v>
      </c>
      <c r="EW5" s="457"/>
      <c r="EX5" s="458"/>
      <c r="EY5" s="458"/>
      <c r="EZ5" s="458"/>
      <c r="FA5" s="458"/>
      <c r="FB5" s="458"/>
      <c r="FC5" s="458"/>
      <c r="FD5" s="458"/>
      <c r="FE5" s="458"/>
      <c r="FF5" s="458"/>
      <c r="FG5" s="458"/>
      <c r="FH5" s="458"/>
      <c r="FI5" s="458"/>
      <c r="FJ5" s="459"/>
    </row>
    <row r="6" spans="1:166" s="1" customFormat="1" ht="12" customHeight="1" x14ac:dyDescent="0.2">
      <c r="A6" s="47" t="s">
        <v>56</v>
      </c>
      <c r="B6" s="47"/>
      <c r="C6" s="47"/>
      <c r="D6" s="47"/>
      <c r="E6" s="47"/>
      <c r="F6" s="47"/>
      <c r="G6" s="47"/>
      <c r="H6" s="47"/>
      <c r="I6" s="47"/>
      <c r="J6" s="47"/>
      <c r="K6" s="371" t="s">
        <v>57</v>
      </c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1"/>
      <c r="AM6" s="371"/>
      <c r="AN6" s="371"/>
      <c r="AO6" s="371"/>
      <c r="AP6" s="371"/>
      <c r="AQ6" s="371"/>
      <c r="AR6" s="371"/>
      <c r="AS6" s="371"/>
      <c r="AT6" s="371"/>
      <c r="AU6" s="371"/>
      <c r="AV6" s="371"/>
      <c r="AW6" s="371"/>
      <c r="AX6" s="371"/>
      <c r="AY6" s="371"/>
      <c r="AZ6" s="371"/>
      <c r="BA6" s="371"/>
      <c r="BB6" s="371"/>
      <c r="BC6" s="371"/>
      <c r="BD6" s="371"/>
      <c r="BE6" s="371"/>
      <c r="BF6" s="371"/>
      <c r="BG6" s="371"/>
      <c r="BH6" s="371"/>
      <c r="BI6" s="371"/>
      <c r="BJ6" s="371"/>
      <c r="BK6" s="371"/>
      <c r="BL6" s="371"/>
      <c r="BM6" s="371"/>
      <c r="BN6" s="371"/>
      <c r="BO6" s="371"/>
      <c r="BP6" s="371"/>
      <c r="BQ6" s="371"/>
      <c r="BR6" s="371"/>
      <c r="BS6" s="371"/>
      <c r="BT6" s="371"/>
      <c r="BU6" s="371"/>
      <c r="BV6" s="371"/>
      <c r="BW6" s="371"/>
      <c r="BX6" s="371"/>
      <c r="BY6" s="371"/>
      <c r="BZ6" s="371"/>
      <c r="CA6" s="371"/>
      <c r="CB6" s="371"/>
      <c r="CC6" s="371"/>
      <c r="CD6" s="371"/>
      <c r="CE6" s="371"/>
      <c r="CF6" s="371"/>
      <c r="CG6" s="371"/>
      <c r="CH6" s="371"/>
      <c r="CI6" s="371"/>
      <c r="CJ6" s="371"/>
      <c r="CK6" s="371"/>
      <c r="CL6" s="371"/>
      <c r="CM6" s="371"/>
      <c r="CN6" s="371"/>
      <c r="CO6" s="371"/>
      <c r="CP6" s="371"/>
      <c r="CQ6" s="371"/>
      <c r="CR6" s="371"/>
      <c r="CS6" s="371"/>
      <c r="CT6" s="371"/>
      <c r="CU6" s="371"/>
      <c r="CV6" s="371"/>
      <c r="CW6" s="371"/>
      <c r="CX6" s="371"/>
      <c r="CY6" s="371"/>
      <c r="CZ6" s="371"/>
      <c r="DA6" s="371"/>
      <c r="DB6" s="371"/>
      <c r="DC6" s="371"/>
      <c r="DD6" s="371"/>
      <c r="DE6" s="371"/>
      <c r="DF6" s="371"/>
      <c r="DG6" s="371"/>
      <c r="DH6" s="371"/>
      <c r="DI6" s="371"/>
      <c r="DJ6" s="371"/>
      <c r="DK6" s="371"/>
      <c r="DL6" s="371"/>
      <c r="DM6" s="371"/>
      <c r="DN6" s="371"/>
      <c r="DO6" s="371"/>
      <c r="DP6" s="371"/>
      <c r="DQ6" s="371"/>
      <c r="DR6" s="371"/>
      <c r="DS6" s="371"/>
      <c r="DT6" s="371"/>
      <c r="DU6" s="371"/>
      <c r="DV6" s="371"/>
      <c r="DW6" s="371"/>
      <c r="DX6" s="371"/>
      <c r="DY6" s="371"/>
      <c r="DZ6" s="371"/>
      <c r="EA6" s="371"/>
      <c r="EB6" s="371"/>
      <c r="EC6" s="371"/>
      <c r="ED6" s="371"/>
      <c r="EE6" s="371"/>
      <c r="EF6" s="371"/>
      <c r="EG6" s="371"/>
      <c r="EH6" s="371"/>
      <c r="EI6" s="371"/>
      <c r="EU6" s="217" t="s">
        <v>14</v>
      </c>
      <c r="EW6" s="457"/>
      <c r="EX6" s="458"/>
      <c r="EY6" s="458"/>
      <c r="EZ6" s="458"/>
      <c r="FA6" s="458"/>
      <c r="FB6" s="458"/>
      <c r="FC6" s="458"/>
      <c r="FD6" s="458"/>
      <c r="FE6" s="458"/>
      <c r="FF6" s="458"/>
      <c r="FG6" s="458"/>
      <c r="FH6" s="458"/>
      <c r="FI6" s="458"/>
      <c r="FJ6" s="459"/>
    </row>
    <row r="7" spans="1:166" s="1" customFormat="1" ht="9" customHeight="1" x14ac:dyDescent="0.2">
      <c r="A7" s="47"/>
      <c r="B7" s="221"/>
      <c r="C7" s="221"/>
      <c r="D7" s="221"/>
      <c r="E7" s="221"/>
      <c r="F7" s="221"/>
      <c r="G7" s="221"/>
      <c r="H7" s="221"/>
      <c r="I7" s="221"/>
      <c r="J7" s="221"/>
      <c r="K7" s="222"/>
      <c r="L7" s="222"/>
      <c r="M7" s="222"/>
      <c r="O7" s="222"/>
      <c r="P7" s="222"/>
      <c r="Q7" s="222"/>
      <c r="R7" s="222"/>
      <c r="S7" s="222"/>
      <c r="T7" s="222"/>
      <c r="U7" s="222"/>
      <c r="V7" s="222"/>
      <c r="W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W7" s="417" t="s">
        <v>58</v>
      </c>
      <c r="AX7" s="417"/>
      <c r="AY7" s="417"/>
      <c r="AZ7" s="417"/>
      <c r="BA7" s="417"/>
      <c r="BB7" s="417"/>
      <c r="BC7" s="417"/>
      <c r="BD7" s="417"/>
      <c r="BE7" s="417"/>
      <c r="BF7" s="417"/>
      <c r="BG7" s="417"/>
      <c r="BH7" s="417"/>
      <c r="BI7" s="417"/>
      <c r="BJ7" s="417"/>
      <c r="BK7" s="417"/>
      <c r="BL7" s="417"/>
      <c r="BM7" s="417"/>
      <c r="BN7" s="417"/>
      <c r="BO7" s="417"/>
      <c r="BP7" s="417"/>
      <c r="BQ7" s="417"/>
      <c r="BR7" s="417"/>
      <c r="BS7" s="417"/>
      <c r="BT7" s="417"/>
      <c r="BU7" s="417"/>
      <c r="BV7" s="417"/>
      <c r="BW7" s="417"/>
      <c r="BX7" s="417"/>
      <c r="BY7" s="417"/>
      <c r="BZ7" s="417"/>
      <c r="CA7" s="417"/>
      <c r="CB7" s="417"/>
      <c r="CC7" s="417"/>
      <c r="CD7" s="417"/>
      <c r="CE7" s="417"/>
      <c r="CF7" s="417"/>
      <c r="CG7" s="417"/>
      <c r="CH7" s="417"/>
      <c r="CI7" s="417"/>
      <c r="CJ7" s="417"/>
      <c r="CK7" s="417"/>
      <c r="CL7" s="417"/>
      <c r="CM7" s="417"/>
      <c r="CN7" s="222"/>
      <c r="CO7" s="222"/>
      <c r="CP7" s="222"/>
      <c r="CQ7" s="222"/>
      <c r="CR7" s="222"/>
      <c r="CS7" s="222"/>
      <c r="CT7" s="222"/>
      <c r="CU7" s="222"/>
      <c r="CV7" s="222"/>
      <c r="CW7" s="222"/>
      <c r="CX7" s="222"/>
      <c r="CY7" s="222"/>
      <c r="CZ7" s="222"/>
      <c r="DA7" s="222"/>
      <c r="DB7" s="222"/>
      <c r="DC7" s="222"/>
      <c r="DD7" s="222"/>
      <c r="DE7" s="222"/>
      <c r="DF7" s="222"/>
      <c r="DG7" s="222"/>
      <c r="DH7" s="222"/>
      <c r="DI7" s="222"/>
      <c r="DJ7" s="222"/>
      <c r="DK7" s="222"/>
      <c r="DL7" s="222"/>
      <c r="DM7" s="222"/>
      <c r="DN7" s="222"/>
      <c r="DO7" s="222"/>
      <c r="DP7" s="222"/>
      <c r="DQ7" s="222"/>
      <c r="DR7" s="222"/>
      <c r="DS7" s="222"/>
      <c r="DT7" s="222"/>
      <c r="DU7" s="222"/>
      <c r="DV7" s="222"/>
      <c r="DW7" s="222"/>
      <c r="DX7" s="222"/>
      <c r="DY7" s="222"/>
      <c r="DZ7" s="222"/>
      <c r="EA7" s="222"/>
      <c r="EB7" s="222"/>
      <c r="EC7" s="222"/>
      <c r="ED7" s="222"/>
      <c r="EE7" s="222"/>
      <c r="EF7" s="222"/>
      <c r="EG7" s="222"/>
      <c r="EH7" s="222"/>
      <c r="EI7" s="222"/>
      <c r="EW7" s="460"/>
      <c r="EX7" s="461"/>
      <c r="EY7" s="461"/>
      <c r="EZ7" s="461"/>
      <c r="FA7" s="461"/>
      <c r="FB7" s="461"/>
      <c r="FC7" s="461"/>
      <c r="FD7" s="461"/>
      <c r="FE7" s="461"/>
      <c r="FF7" s="461"/>
      <c r="FG7" s="461"/>
      <c r="FH7" s="461"/>
      <c r="FI7" s="461"/>
      <c r="FJ7" s="462"/>
    </row>
    <row r="8" spans="1:166" s="1" customFormat="1" ht="10.5" customHeight="1" x14ac:dyDescent="0.2">
      <c r="A8" s="371" t="s">
        <v>221</v>
      </c>
      <c r="B8" s="371"/>
      <c r="C8" s="371"/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1"/>
      <c r="Z8" s="371"/>
      <c r="AA8" s="371"/>
      <c r="AB8" s="371"/>
      <c r="AC8" s="371"/>
      <c r="AD8" s="371"/>
      <c r="AE8" s="371"/>
      <c r="AF8" s="371"/>
      <c r="AG8" s="371"/>
      <c r="AH8" s="371"/>
      <c r="AI8" s="371"/>
      <c r="AJ8" s="371"/>
      <c r="AK8" s="371"/>
      <c r="AL8" s="371"/>
      <c r="AM8" s="371"/>
      <c r="AN8" s="371"/>
      <c r="AO8" s="371"/>
      <c r="AP8" s="371"/>
      <c r="AQ8" s="371"/>
      <c r="AR8" s="371"/>
      <c r="AS8" s="371"/>
      <c r="AT8" s="371"/>
      <c r="AU8" s="371"/>
      <c r="AV8" s="371"/>
      <c r="AW8" s="371"/>
      <c r="AX8" s="371"/>
      <c r="AY8" s="371"/>
      <c r="AZ8" s="371"/>
      <c r="BA8" s="371"/>
      <c r="BB8" s="371"/>
      <c r="BC8" s="371"/>
      <c r="BD8" s="371"/>
      <c r="BE8" s="371"/>
      <c r="BF8" s="371"/>
      <c r="BG8" s="371"/>
      <c r="BH8" s="371"/>
      <c r="BI8" s="371"/>
      <c r="BJ8" s="371"/>
      <c r="BK8" s="371"/>
      <c r="BL8" s="371"/>
      <c r="BM8" s="371"/>
      <c r="BN8" s="371"/>
      <c r="BO8" s="371"/>
      <c r="BP8" s="371"/>
      <c r="BQ8" s="371"/>
      <c r="BR8" s="371"/>
      <c r="BS8" s="371"/>
      <c r="BT8" s="371"/>
      <c r="BU8" s="371"/>
      <c r="BV8" s="371"/>
      <c r="BW8" s="371"/>
      <c r="BX8" s="371"/>
      <c r="BY8" s="371"/>
      <c r="BZ8" s="371"/>
      <c r="CA8" s="371"/>
      <c r="CB8" s="371"/>
      <c r="CC8" s="371"/>
      <c r="CD8" s="371"/>
      <c r="CE8" s="371"/>
      <c r="CF8" s="371"/>
      <c r="CG8" s="371"/>
      <c r="CH8" s="371"/>
      <c r="CI8" s="371"/>
      <c r="CJ8" s="371"/>
      <c r="CK8" s="371"/>
      <c r="CL8" s="371"/>
      <c r="CM8" s="371"/>
      <c r="CN8" s="371"/>
      <c r="CO8" s="371"/>
      <c r="CP8" s="371"/>
      <c r="CQ8" s="371"/>
      <c r="CR8" s="371"/>
      <c r="CS8" s="371"/>
      <c r="CT8" s="371"/>
      <c r="CU8" s="371"/>
      <c r="CV8" s="371"/>
      <c r="CW8" s="371"/>
      <c r="CX8" s="371"/>
      <c r="CY8" s="371"/>
      <c r="CZ8" s="371"/>
      <c r="DA8" s="371"/>
      <c r="DB8" s="371"/>
      <c r="DC8" s="371"/>
      <c r="DD8" s="371"/>
      <c r="DE8" s="371"/>
      <c r="DF8" s="371"/>
      <c r="DG8" s="371"/>
      <c r="DH8" s="371"/>
      <c r="DI8" s="371"/>
      <c r="DJ8" s="371"/>
      <c r="DK8" s="371"/>
      <c r="DL8" s="371"/>
      <c r="DM8" s="371"/>
      <c r="DN8" s="371"/>
      <c r="DO8" s="371"/>
      <c r="DP8" s="371"/>
      <c r="DQ8" s="371"/>
      <c r="DR8" s="371"/>
      <c r="DS8" s="371"/>
      <c r="DT8" s="371"/>
      <c r="DU8" s="371"/>
      <c r="DV8" s="371"/>
      <c r="DW8" s="371"/>
      <c r="DX8" s="371"/>
      <c r="DY8" s="371"/>
      <c r="DZ8" s="371"/>
      <c r="EA8" s="371"/>
      <c r="EB8" s="371"/>
      <c r="EC8" s="371"/>
      <c r="ED8" s="371"/>
      <c r="EE8" s="371"/>
      <c r="EF8" s="371"/>
      <c r="EG8" s="371"/>
      <c r="EH8" s="371"/>
      <c r="EI8" s="371"/>
      <c r="EJ8" s="218"/>
      <c r="EK8" s="218"/>
      <c r="EL8" s="218"/>
      <c r="EM8" s="218"/>
      <c r="EN8" s="218"/>
      <c r="EO8" s="218"/>
      <c r="EP8" s="218"/>
      <c r="EQ8" s="218"/>
      <c r="ER8" s="218"/>
      <c r="ES8" s="218"/>
      <c r="ET8" s="218"/>
      <c r="EU8" s="218"/>
      <c r="EV8" s="218"/>
      <c r="EW8" s="463"/>
      <c r="EX8" s="464"/>
      <c r="EY8" s="464"/>
      <c r="EZ8" s="464"/>
      <c r="FA8" s="464"/>
      <c r="FB8" s="464"/>
      <c r="FC8" s="464"/>
      <c r="FD8" s="464"/>
      <c r="FE8" s="464"/>
      <c r="FF8" s="464"/>
      <c r="FG8" s="464"/>
      <c r="FH8" s="464"/>
      <c r="FI8" s="464"/>
      <c r="FJ8" s="465"/>
    </row>
    <row r="9" spans="1:166" s="1" customFormat="1" ht="9" customHeight="1" x14ac:dyDescent="0.2"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1"/>
      <c r="AW9" s="416" t="s">
        <v>59</v>
      </c>
      <c r="AX9" s="416"/>
      <c r="AY9" s="416"/>
      <c r="AZ9" s="416"/>
      <c r="BA9" s="416"/>
      <c r="BB9" s="416"/>
      <c r="BC9" s="416"/>
      <c r="BD9" s="416"/>
      <c r="BE9" s="416"/>
      <c r="BF9" s="416"/>
      <c r="BG9" s="416"/>
      <c r="BH9" s="416"/>
      <c r="BI9" s="416"/>
      <c r="BJ9" s="416"/>
      <c r="BK9" s="416"/>
      <c r="BL9" s="416"/>
      <c r="BM9" s="416"/>
      <c r="BN9" s="416"/>
      <c r="BO9" s="416"/>
      <c r="BP9" s="416"/>
      <c r="BQ9" s="416"/>
      <c r="BR9" s="416"/>
      <c r="BS9" s="416"/>
      <c r="BT9" s="416"/>
      <c r="BU9" s="416"/>
      <c r="BV9" s="416"/>
      <c r="BW9" s="416"/>
      <c r="BX9" s="416"/>
      <c r="BY9" s="416"/>
      <c r="BZ9" s="416"/>
      <c r="CA9" s="416"/>
      <c r="CB9" s="416"/>
      <c r="CC9" s="416"/>
      <c r="CD9" s="416"/>
      <c r="CE9" s="416"/>
      <c r="CF9" s="416"/>
      <c r="CG9" s="416"/>
      <c r="CH9" s="416"/>
      <c r="CI9" s="416"/>
      <c r="CJ9" s="416"/>
      <c r="CK9" s="416"/>
      <c r="CL9" s="416"/>
      <c r="CM9" s="416"/>
      <c r="CN9" s="221"/>
      <c r="CO9" s="221"/>
      <c r="CP9" s="221"/>
      <c r="CQ9" s="221"/>
      <c r="CR9" s="221"/>
      <c r="CS9" s="221"/>
      <c r="CT9" s="221"/>
      <c r="CU9" s="221"/>
      <c r="CV9" s="221"/>
      <c r="CW9" s="221"/>
      <c r="CX9" s="221"/>
      <c r="CY9" s="221"/>
      <c r="CZ9" s="221"/>
      <c r="DA9" s="221"/>
      <c r="DB9" s="221"/>
      <c r="DC9" s="221"/>
      <c r="DD9" s="221"/>
      <c r="DE9" s="221"/>
      <c r="DF9" s="221"/>
      <c r="DG9" s="221"/>
      <c r="DH9" s="221"/>
      <c r="DI9" s="221"/>
      <c r="DJ9" s="221"/>
      <c r="DK9" s="221"/>
      <c r="DL9" s="221"/>
      <c r="DM9" s="221"/>
      <c r="DN9" s="221"/>
      <c r="DO9" s="221"/>
      <c r="DP9" s="221"/>
      <c r="DQ9" s="221"/>
      <c r="DR9" s="221"/>
      <c r="DS9" s="221"/>
      <c r="DT9" s="221"/>
      <c r="DU9" s="221"/>
      <c r="DV9" s="221"/>
      <c r="DW9" s="221"/>
      <c r="DX9" s="221"/>
      <c r="DY9" s="221"/>
      <c r="DZ9" s="221"/>
      <c r="EA9" s="221"/>
      <c r="EB9" s="221"/>
      <c r="EC9" s="221"/>
      <c r="ED9" s="221"/>
      <c r="EE9" s="221"/>
      <c r="EF9" s="221"/>
      <c r="EG9" s="221"/>
      <c r="EH9" s="221"/>
      <c r="EI9" s="221"/>
      <c r="EL9" s="435" t="s">
        <v>14</v>
      </c>
      <c r="EM9" s="435"/>
      <c r="EN9" s="435"/>
      <c r="EO9" s="435"/>
      <c r="EP9" s="435"/>
      <c r="EQ9" s="435"/>
      <c r="ER9" s="435"/>
      <c r="ES9" s="435"/>
      <c r="ET9" s="435"/>
      <c r="EU9" s="435"/>
      <c r="EW9" s="467"/>
      <c r="EX9" s="439"/>
      <c r="EY9" s="439"/>
      <c r="EZ9" s="439"/>
      <c r="FA9" s="439"/>
      <c r="FB9" s="439"/>
      <c r="FC9" s="439"/>
      <c r="FD9" s="439"/>
      <c r="FE9" s="439"/>
      <c r="FF9" s="439"/>
      <c r="FG9" s="439"/>
      <c r="FH9" s="439"/>
      <c r="FI9" s="439"/>
      <c r="FJ9" s="440"/>
    </row>
    <row r="10" spans="1:166" s="1" customFormat="1" ht="10.5" customHeight="1" x14ac:dyDescent="0.2">
      <c r="A10" s="47" t="s">
        <v>60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371" t="s">
        <v>201</v>
      </c>
      <c r="U10" s="371"/>
      <c r="V10" s="371"/>
      <c r="W10" s="371"/>
      <c r="X10" s="371"/>
      <c r="Y10" s="371"/>
      <c r="Z10" s="371"/>
      <c r="AA10" s="371"/>
      <c r="AB10" s="371"/>
      <c r="AC10" s="371"/>
      <c r="AD10" s="371"/>
      <c r="AE10" s="371"/>
      <c r="AF10" s="371"/>
      <c r="AG10" s="371"/>
      <c r="AH10" s="371"/>
      <c r="AI10" s="371"/>
      <c r="AJ10" s="371"/>
      <c r="AK10" s="371"/>
      <c r="AL10" s="371"/>
      <c r="AM10" s="371"/>
      <c r="AN10" s="371"/>
      <c r="AO10" s="371"/>
      <c r="AP10" s="371"/>
      <c r="AQ10" s="371"/>
      <c r="AR10" s="371"/>
      <c r="AS10" s="371"/>
      <c r="AT10" s="371"/>
      <c r="AU10" s="371"/>
      <c r="AV10" s="371"/>
      <c r="AW10" s="371"/>
      <c r="AX10" s="371"/>
      <c r="AY10" s="371"/>
      <c r="AZ10" s="371"/>
      <c r="BA10" s="371"/>
      <c r="BB10" s="371"/>
      <c r="BC10" s="371"/>
      <c r="BD10" s="371"/>
      <c r="BE10" s="371"/>
      <c r="BF10" s="371"/>
      <c r="BG10" s="371"/>
      <c r="BH10" s="371"/>
      <c r="BI10" s="371"/>
      <c r="BJ10" s="371"/>
      <c r="BK10" s="371"/>
      <c r="BL10" s="371"/>
      <c r="BM10" s="371"/>
      <c r="BN10" s="371"/>
      <c r="BO10" s="371"/>
      <c r="BP10" s="371"/>
      <c r="BQ10" s="371"/>
      <c r="BR10" s="371"/>
      <c r="BS10" s="371"/>
      <c r="BT10" s="371"/>
      <c r="BU10" s="371"/>
      <c r="BV10" s="371"/>
      <c r="BW10" s="371"/>
      <c r="BX10" s="371"/>
      <c r="BY10" s="371"/>
      <c r="BZ10" s="371"/>
      <c r="CA10" s="371"/>
      <c r="CB10" s="371"/>
      <c r="CC10" s="371"/>
      <c r="CD10" s="371"/>
      <c r="CE10" s="371"/>
      <c r="CF10" s="371"/>
      <c r="CG10" s="371"/>
      <c r="CH10" s="371"/>
      <c r="CI10" s="371"/>
      <c r="CJ10" s="371"/>
      <c r="CK10" s="371"/>
      <c r="CL10" s="371"/>
      <c r="CM10" s="371"/>
      <c r="CN10" s="371"/>
      <c r="CO10" s="371"/>
      <c r="CP10" s="371"/>
      <c r="CQ10" s="371"/>
      <c r="CR10" s="371"/>
      <c r="CS10" s="371"/>
      <c r="CT10" s="371"/>
      <c r="CU10" s="371"/>
      <c r="CV10" s="371"/>
      <c r="CW10" s="371"/>
      <c r="CX10" s="371"/>
      <c r="CY10" s="371"/>
      <c r="CZ10" s="371"/>
      <c r="DA10" s="371"/>
      <c r="DB10" s="371"/>
      <c r="DC10" s="371"/>
      <c r="DD10" s="371"/>
      <c r="DE10" s="371"/>
      <c r="DF10" s="371"/>
      <c r="DG10" s="371"/>
      <c r="DH10" s="371"/>
      <c r="DI10" s="371"/>
      <c r="DJ10" s="371"/>
      <c r="DK10" s="371"/>
      <c r="DL10" s="371"/>
      <c r="DM10" s="371"/>
      <c r="DN10" s="371"/>
      <c r="DO10" s="371"/>
      <c r="DP10" s="371"/>
      <c r="DQ10" s="371"/>
      <c r="DR10" s="371"/>
      <c r="DS10" s="371"/>
      <c r="DT10" s="371"/>
      <c r="DU10" s="371"/>
      <c r="DV10" s="371"/>
      <c r="DW10" s="371"/>
      <c r="DX10" s="371"/>
      <c r="DY10" s="371"/>
      <c r="DZ10" s="371"/>
      <c r="EA10" s="371"/>
      <c r="EB10" s="371"/>
      <c r="EC10" s="371"/>
      <c r="ED10" s="371"/>
      <c r="EE10" s="371"/>
      <c r="EF10" s="371"/>
      <c r="EG10" s="371"/>
      <c r="EH10" s="371"/>
      <c r="EI10" s="371"/>
      <c r="EJ10" s="47"/>
      <c r="EK10" s="47"/>
      <c r="EL10" s="466"/>
      <c r="EM10" s="466"/>
      <c r="EN10" s="466"/>
      <c r="EO10" s="466"/>
      <c r="EP10" s="466"/>
      <c r="EQ10" s="466"/>
      <c r="ER10" s="466"/>
      <c r="ES10" s="466"/>
      <c r="ET10" s="466"/>
      <c r="EU10" s="466"/>
      <c r="EV10" s="47"/>
      <c r="EW10" s="468"/>
      <c r="EX10" s="469"/>
      <c r="EY10" s="469"/>
      <c r="EZ10" s="469"/>
      <c r="FA10" s="469"/>
      <c r="FB10" s="469"/>
      <c r="FC10" s="469"/>
      <c r="FD10" s="469"/>
      <c r="FE10" s="469"/>
      <c r="FF10" s="469"/>
      <c r="FG10" s="469"/>
      <c r="FH10" s="469"/>
      <c r="FI10" s="469"/>
      <c r="FJ10" s="470"/>
    </row>
    <row r="11" spans="1:166" s="1" customFormat="1" ht="28.5" customHeight="1" x14ac:dyDescent="0.2"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432" t="s">
        <v>61</v>
      </c>
      <c r="AX11" s="432"/>
      <c r="AY11" s="432"/>
      <c r="AZ11" s="432"/>
      <c r="BA11" s="432"/>
      <c r="BB11" s="432"/>
      <c r="BC11" s="432"/>
      <c r="BD11" s="432"/>
      <c r="BE11" s="432"/>
      <c r="BF11" s="432"/>
      <c r="BG11" s="432"/>
      <c r="BH11" s="432"/>
      <c r="BI11" s="432"/>
      <c r="BJ11" s="432"/>
      <c r="BK11" s="432"/>
      <c r="BL11" s="432"/>
      <c r="BM11" s="432"/>
      <c r="BN11" s="432"/>
      <c r="BO11" s="432"/>
      <c r="BP11" s="432"/>
      <c r="BQ11" s="432"/>
      <c r="BR11" s="432"/>
      <c r="BS11" s="432"/>
      <c r="BT11" s="432"/>
      <c r="BU11" s="432"/>
      <c r="BV11" s="432"/>
      <c r="BW11" s="432"/>
      <c r="BX11" s="432"/>
      <c r="BY11" s="432"/>
      <c r="BZ11" s="432"/>
      <c r="CA11" s="432"/>
      <c r="CB11" s="432"/>
      <c r="CC11" s="432"/>
      <c r="CD11" s="432"/>
      <c r="CE11" s="432"/>
      <c r="CF11" s="432"/>
      <c r="CG11" s="432"/>
      <c r="CH11" s="432"/>
      <c r="CI11" s="432"/>
      <c r="CJ11" s="432"/>
      <c r="CK11" s="432"/>
      <c r="CL11" s="432"/>
      <c r="CM11" s="432"/>
      <c r="CN11" s="221"/>
      <c r="CO11" s="221"/>
      <c r="CP11" s="221"/>
      <c r="CQ11" s="221"/>
      <c r="CR11" s="221"/>
      <c r="CS11" s="221"/>
      <c r="CT11" s="221"/>
      <c r="CU11" s="221"/>
      <c r="CV11" s="221"/>
      <c r="CW11" s="221"/>
      <c r="CX11" s="221"/>
      <c r="CY11" s="221"/>
      <c r="CZ11" s="221"/>
      <c r="DA11" s="221"/>
      <c r="DB11" s="221"/>
      <c r="DC11" s="221"/>
      <c r="DD11" s="221"/>
      <c r="DE11" s="221"/>
      <c r="DF11" s="221"/>
      <c r="DG11" s="221"/>
      <c r="DH11" s="221"/>
      <c r="DI11" s="221"/>
      <c r="DJ11" s="221"/>
      <c r="DK11" s="221"/>
      <c r="DL11" s="221"/>
      <c r="DM11" s="221"/>
      <c r="DN11" s="221"/>
      <c r="DO11" s="221"/>
      <c r="DP11" s="221"/>
      <c r="DQ11" s="221"/>
      <c r="DR11" s="221"/>
      <c r="DS11" s="221"/>
      <c r="DT11" s="221"/>
      <c r="DU11" s="221"/>
      <c r="DV11" s="433" t="s">
        <v>62</v>
      </c>
      <c r="DW11" s="433"/>
      <c r="DX11" s="433"/>
      <c r="DY11" s="433"/>
      <c r="DZ11" s="433"/>
      <c r="EA11" s="433"/>
      <c r="EB11" s="433"/>
      <c r="EC11" s="433"/>
      <c r="ED11" s="433"/>
      <c r="EE11" s="433"/>
      <c r="EF11" s="433"/>
      <c r="EG11" s="433"/>
      <c r="EH11" s="433"/>
      <c r="EI11" s="433"/>
      <c r="EJ11" s="433"/>
      <c r="EK11" s="433"/>
      <c r="EL11" s="47"/>
      <c r="EM11" s="434" t="s">
        <v>16</v>
      </c>
      <c r="EN11" s="435"/>
      <c r="EO11" s="435"/>
      <c r="EP11" s="435"/>
      <c r="EQ11" s="435"/>
      <c r="ER11" s="435"/>
      <c r="ES11" s="435"/>
      <c r="ET11" s="435"/>
      <c r="EU11" s="435"/>
      <c r="EV11" s="48"/>
      <c r="EW11" s="438" t="s">
        <v>181</v>
      </c>
      <c r="EX11" s="439"/>
      <c r="EY11" s="439"/>
      <c r="EZ11" s="439"/>
      <c r="FA11" s="439"/>
      <c r="FB11" s="439"/>
      <c r="FC11" s="439"/>
      <c r="FD11" s="439"/>
      <c r="FE11" s="439"/>
      <c r="FF11" s="439"/>
      <c r="FG11" s="439"/>
      <c r="FH11" s="439"/>
      <c r="FI11" s="439"/>
      <c r="FJ11" s="440"/>
    </row>
    <row r="12" spans="1:166" s="1" customFormat="1" ht="3.75" customHeight="1" x14ac:dyDescent="0.2">
      <c r="A12" s="221"/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I12" s="221"/>
      <c r="BJ12" s="221"/>
      <c r="BK12" s="221"/>
      <c r="BL12" s="221"/>
      <c r="BM12" s="221"/>
      <c r="BN12" s="221"/>
      <c r="BO12" s="221"/>
      <c r="BP12" s="221"/>
      <c r="BQ12" s="221"/>
      <c r="BR12" s="221"/>
      <c r="BS12" s="221"/>
      <c r="BT12" s="221"/>
      <c r="BU12" s="221"/>
      <c r="BV12" s="221"/>
      <c r="BW12" s="221"/>
      <c r="BX12" s="221"/>
      <c r="BY12" s="221"/>
      <c r="BZ12" s="221"/>
      <c r="CA12" s="221"/>
      <c r="CB12" s="221"/>
      <c r="CC12" s="221"/>
      <c r="CD12" s="221"/>
      <c r="CE12" s="221"/>
      <c r="CF12" s="221"/>
      <c r="CG12" s="221"/>
      <c r="CH12" s="221"/>
      <c r="CI12" s="221"/>
      <c r="CJ12" s="221"/>
      <c r="CK12" s="221"/>
      <c r="CL12" s="221"/>
      <c r="CM12" s="221"/>
      <c r="CN12" s="221"/>
      <c r="CO12" s="221"/>
      <c r="CP12" s="221"/>
      <c r="CQ12" s="221"/>
      <c r="CR12" s="221"/>
      <c r="CS12" s="221"/>
      <c r="CT12" s="221"/>
      <c r="CU12" s="221"/>
      <c r="CV12" s="221"/>
      <c r="CW12" s="221"/>
      <c r="CX12" s="221"/>
      <c r="CY12" s="221"/>
      <c r="CZ12" s="221"/>
      <c r="DA12" s="221"/>
      <c r="DB12" s="221"/>
      <c r="DC12" s="221"/>
      <c r="DD12" s="221"/>
      <c r="DE12" s="221"/>
      <c r="DF12" s="221"/>
      <c r="DG12" s="221"/>
      <c r="DH12" s="221"/>
      <c r="DI12" s="221"/>
      <c r="DJ12" s="221"/>
      <c r="DK12" s="221"/>
      <c r="DL12" s="221"/>
      <c r="DM12" s="221"/>
      <c r="DN12" s="221"/>
      <c r="DO12" s="221"/>
      <c r="DP12" s="221"/>
      <c r="DQ12" s="221"/>
      <c r="DR12" s="221"/>
      <c r="DS12" s="221"/>
      <c r="DT12" s="221"/>
      <c r="DU12" s="221"/>
      <c r="DV12" s="433"/>
      <c r="DW12" s="433"/>
      <c r="DX12" s="433"/>
      <c r="DY12" s="433"/>
      <c r="DZ12" s="433"/>
      <c r="EA12" s="433"/>
      <c r="EB12" s="433"/>
      <c r="EC12" s="433"/>
      <c r="ED12" s="433"/>
      <c r="EE12" s="433"/>
      <c r="EF12" s="433"/>
      <c r="EG12" s="433"/>
      <c r="EH12" s="433"/>
      <c r="EI12" s="433"/>
      <c r="EJ12" s="433"/>
      <c r="EK12" s="433"/>
      <c r="EL12" s="47"/>
      <c r="EM12" s="436"/>
      <c r="EN12" s="437"/>
      <c r="EO12" s="437"/>
      <c r="EP12" s="437"/>
      <c r="EQ12" s="437"/>
      <c r="ER12" s="437"/>
      <c r="ES12" s="437"/>
      <c r="ET12" s="437"/>
      <c r="EU12" s="437"/>
      <c r="EV12" s="49"/>
      <c r="EW12" s="441"/>
      <c r="EX12" s="442"/>
      <c r="EY12" s="442"/>
      <c r="EZ12" s="442"/>
      <c r="FA12" s="442"/>
      <c r="FB12" s="442"/>
      <c r="FC12" s="442"/>
      <c r="FD12" s="442"/>
      <c r="FE12" s="442"/>
      <c r="FF12" s="442"/>
      <c r="FG12" s="442"/>
      <c r="FH12" s="442"/>
      <c r="FI12" s="442"/>
      <c r="FJ12" s="443"/>
    </row>
    <row r="13" spans="1:166" s="1" customFormat="1" ht="12" customHeight="1" x14ac:dyDescent="0.2">
      <c r="A13" s="221"/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CM13" s="221"/>
      <c r="CN13" s="221"/>
      <c r="CO13" s="221"/>
      <c r="CP13" s="221"/>
      <c r="CQ13" s="221"/>
      <c r="CR13" s="221"/>
      <c r="CS13" s="221"/>
      <c r="CT13" s="221"/>
      <c r="CU13" s="221"/>
      <c r="CV13" s="221"/>
      <c r="CW13" s="221"/>
      <c r="CX13" s="221"/>
      <c r="CY13" s="221"/>
      <c r="CZ13" s="221"/>
      <c r="DA13" s="221"/>
      <c r="DB13" s="221"/>
      <c r="DC13" s="221"/>
      <c r="DD13" s="221"/>
      <c r="DE13" s="221"/>
      <c r="DF13" s="221"/>
      <c r="DG13" s="221"/>
      <c r="DH13" s="221"/>
      <c r="DI13" s="221"/>
      <c r="DJ13" s="221"/>
      <c r="DK13" s="221"/>
      <c r="DL13" s="221"/>
      <c r="DM13" s="221"/>
      <c r="DN13" s="221"/>
      <c r="DO13" s="221"/>
      <c r="DP13" s="221"/>
      <c r="DQ13" s="221"/>
      <c r="DR13" s="221"/>
      <c r="DS13" s="221"/>
      <c r="DT13" s="221"/>
      <c r="DU13" s="221"/>
      <c r="DV13" s="433"/>
      <c r="DW13" s="433"/>
      <c r="DX13" s="433"/>
      <c r="DY13" s="433"/>
      <c r="DZ13" s="433"/>
      <c r="EA13" s="433"/>
      <c r="EB13" s="433"/>
      <c r="EC13" s="433"/>
      <c r="ED13" s="433"/>
      <c r="EE13" s="433"/>
      <c r="EF13" s="433"/>
      <c r="EG13" s="433"/>
      <c r="EH13" s="433"/>
      <c r="EI13" s="433"/>
      <c r="EJ13" s="433"/>
      <c r="EK13" s="433"/>
      <c r="EL13" s="47"/>
      <c r="EM13" s="434" t="s">
        <v>17</v>
      </c>
      <c r="EN13" s="435"/>
      <c r="EO13" s="435"/>
      <c r="EP13" s="444"/>
      <c r="EQ13" s="444"/>
      <c r="ER13" s="444"/>
      <c r="ES13" s="444"/>
      <c r="ET13" s="444"/>
      <c r="EU13" s="444"/>
      <c r="EV13" s="50"/>
      <c r="EW13" s="427" t="s">
        <v>181</v>
      </c>
      <c r="EX13" s="428"/>
      <c r="EY13" s="428"/>
      <c r="EZ13" s="428"/>
      <c r="FA13" s="428"/>
      <c r="FB13" s="428"/>
      <c r="FC13" s="428"/>
      <c r="FD13" s="428"/>
      <c r="FE13" s="428"/>
      <c r="FF13" s="428"/>
      <c r="FG13" s="428"/>
      <c r="FH13" s="428"/>
      <c r="FI13" s="428"/>
      <c r="FJ13" s="429"/>
    </row>
    <row r="14" spans="1:166" s="1" customFormat="1" ht="12" customHeight="1" x14ac:dyDescent="0.2">
      <c r="A14" s="220"/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L14" s="223"/>
      <c r="AM14" s="223"/>
      <c r="AN14" s="223"/>
      <c r="AO14" s="223"/>
      <c r="AP14" s="223"/>
      <c r="AQ14" s="223"/>
      <c r="AR14" s="220"/>
      <c r="AS14" s="405" t="s">
        <v>25</v>
      </c>
      <c r="AT14" s="373"/>
      <c r="AU14" s="373"/>
      <c r="AV14" s="373"/>
      <c r="AW14" s="373"/>
      <c r="AX14" s="373"/>
      <c r="AY14" s="373"/>
      <c r="AZ14" s="373"/>
      <c r="BA14" s="373"/>
      <c r="BB14" s="373"/>
      <c r="BC14" s="373"/>
      <c r="BD14" s="373"/>
      <c r="BE14" s="373"/>
      <c r="BF14" s="373"/>
      <c r="BG14" s="373"/>
      <c r="BH14" s="373"/>
      <c r="BI14" s="373"/>
      <c r="BJ14" s="373"/>
      <c r="BK14" s="373"/>
      <c r="BL14" s="406"/>
      <c r="BM14" s="405" t="s">
        <v>24</v>
      </c>
      <c r="BN14" s="373"/>
      <c r="BO14" s="373"/>
      <c r="BP14" s="373"/>
      <c r="BQ14" s="373"/>
      <c r="BR14" s="373"/>
      <c r="BS14" s="373"/>
      <c r="BT14" s="373"/>
      <c r="BU14" s="373"/>
      <c r="BV14" s="373"/>
      <c r="BW14" s="373"/>
      <c r="BX14" s="373"/>
      <c r="BY14" s="373"/>
      <c r="BZ14" s="373"/>
      <c r="CA14" s="373"/>
      <c r="CB14" s="373"/>
      <c r="CC14" s="373"/>
      <c r="CD14" s="373"/>
      <c r="CE14" s="373"/>
      <c r="CF14" s="406"/>
      <c r="CM14" s="220"/>
      <c r="CN14" s="220"/>
      <c r="CO14" s="220"/>
      <c r="CP14" s="220"/>
      <c r="CQ14" s="220"/>
      <c r="CR14" s="220"/>
      <c r="CS14" s="220"/>
      <c r="CT14" s="220"/>
      <c r="CU14" s="220"/>
      <c r="CV14" s="220"/>
      <c r="CW14" s="220"/>
      <c r="CX14" s="220"/>
      <c r="CY14" s="220"/>
      <c r="CZ14" s="220"/>
      <c r="DA14" s="220"/>
      <c r="DB14" s="220"/>
      <c r="DC14" s="220"/>
      <c r="DD14" s="220"/>
      <c r="DE14" s="220"/>
      <c r="DF14" s="220"/>
      <c r="DG14" s="220"/>
      <c r="DH14" s="220"/>
      <c r="DI14" s="220"/>
      <c r="DJ14" s="220"/>
      <c r="DK14" s="220"/>
      <c r="DL14" s="220"/>
      <c r="DM14" s="220"/>
      <c r="DN14" s="220"/>
      <c r="DO14" s="445" t="s">
        <v>63</v>
      </c>
      <c r="DP14" s="446"/>
      <c r="DQ14" s="446"/>
      <c r="DR14" s="446"/>
      <c r="DS14" s="446"/>
      <c r="DT14" s="446"/>
      <c r="DU14" s="446"/>
      <c r="DV14" s="446"/>
      <c r="DW14" s="446"/>
      <c r="DX14" s="447"/>
      <c r="DY14" s="430" t="s">
        <v>64</v>
      </c>
      <c r="DZ14" s="376"/>
      <c r="EA14" s="376"/>
      <c r="EB14" s="376"/>
      <c r="EC14" s="376"/>
      <c r="ED14" s="376"/>
      <c r="EE14" s="376"/>
      <c r="EF14" s="376"/>
      <c r="EG14" s="376"/>
      <c r="EH14" s="376"/>
      <c r="EI14" s="376"/>
      <c r="EJ14" s="376"/>
      <c r="EK14" s="376"/>
      <c r="EL14" s="376"/>
      <c r="EM14" s="376"/>
      <c r="EN14" s="376"/>
      <c r="EO14" s="431"/>
      <c r="EP14" s="405" t="s">
        <v>21</v>
      </c>
      <c r="EQ14" s="373"/>
      <c r="ER14" s="373"/>
      <c r="ES14" s="373"/>
      <c r="ET14" s="373"/>
      <c r="EU14" s="373"/>
      <c r="EV14" s="406"/>
      <c r="EW14" s="427" t="s">
        <v>181</v>
      </c>
      <c r="EX14" s="428"/>
      <c r="EY14" s="428"/>
      <c r="EZ14" s="428"/>
      <c r="FA14" s="428"/>
      <c r="FB14" s="428"/>
      <c r="FC14" s="428"/>
      <c r="FD14" s="428"/>
      <c r="FE14" s="428"/>
      <c r="FF14" s="428"/>
      <c r="FG14" s="428"/>
      <c r="FH14" s="428"/>
      <c r="FI14" s="428"/>
      <c r="FJ14" s="429"/>
    </row>
    <row r="15" spans="1:166" s="1" customFormat="1" ht="12" customHeight="1" x14ac:dyDescent="0.2">
      <c r="A15" s="220"/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K15" s="418" t="s">
        <v>23</v>
      </c>
      <c r="AL15" s="418"/>
      <c r="AM15" s="418"/>
      <c r="AN15" s="418"/>
      <c r="AO15" s="418"/>
      <c r="AP15" s="418"/>
      <c r="AQ15" s="418"/>
      <c r="AR15" s="220"/>
      <c r="AS15" s="419" t="s">
        <v>217</v>
      </c>
      <c r="AT15" s="420"/>
      <c r="AU15" s="420"/>
      <c r="AV15" s="420"/>
      <c r="AW15" s="420"/>
      <c r="AX15" s="420"/>
      <c r="AY15" s="420"/>
      <c r="AZ15" s="420"/>
      <c r="BA15" s="420"/>
      <c r="BB15" s="420"/>
      <c r="BC15" s="420"/>
      <c r="BD15" s="420"/>
      <c r="BE15" s="420"/>
      <c r="BF15" s="420"/>
      <c r="BG15" s="420"/>
      <c r="BH15" s="420"/>
      <c r="BI15" s="420"/>
      <c r="BJ15" s="420"/>
      <c r="BK15" s="420"/>
      <c r="BL15" s="421"/>
      <c r="BM15" s="419"/>
      <c r="BN15" s="420"/>
      <c r="BO15" s="420"/>
      <c r="BP15" s="420"/>
      <c r="BQ15" s="420"/>
      <c r="BR15" s="420"/>
      <c r="BS15" s="420"/>
      <c r="BT15" s="420"/>
      <c r="BU15" s="420"/>
      <c r="BV15" s="420"/>
      <c r="BW15" s="420"/>
      <c r="BX15" s="420"/>
      <c r="BY15" s="420"/>
      <c r="BZ15" s="420"/>
      <c r="CA15" s="420"/>
      <c r="CB15" s="420"/>
      <c r="CC15" s="420"/>
      <c r="CD15" s="420"/>
      <c r="CE15" s="420"/>
      <c r="CF15" s="421"/>
      <c r="CM15" s="220"/>
      <c r="CN15" s="220"/>
      <c r="CO15" s="220"/>
      <c r="CP15" s="220"/>
      <c r="CQ15" s="220"/>
      <c r="CR15" s="220"/>
      <c r="CS15" s="220"/>
      <c r="CT15" s="220"/>
      <c r="CU15" s="220"/>
      <c r="CV15" s="220"/>
      <c r="CW15" s="220"/>
      <c r="CX15" s="220"/>
      <c r="CY15" s="220"/>
      <c r="CZ15" s="220"/>
      <c r="DA15" s="220"/>
      <c r="DB15" s="220"/>
      <c r="DC15" s="220"/>
      <c r="DD15" s="220"/>
      <c r="DE15" s="220"/>
      <c r="DF15" s="220"/>
      <c r="DG15" s="220"/>
      <c r="DH15" s="220"/>
      <c r="DI15" s="220"/>
      <c r="DJ15" s="220"/>
      <c r="DK15" s="220"/>
      <c r="DL15" s="220"/>
      <c r="DM15" s="220"/>
      <c r="DN15" s="220"/>
      <c r="DO15" s="448"/>
      <c r="DP15" s="449"/>
      <c r="DQ15" s="449"/>
      <c r="DR15" s="449"/>
      <c r="DS15" s="449"/>
      <c r="DT15" s="449"/>
      <c r="DU15" s="449"/>
      <c r="DV15" s="449"/>
      <c r="DW15" s="449"/>
      <c r="DX15" s="450"/>
      <c r="DY15" s="425" t="s">
        <v>65</v>
      </c>
      <c r="DZ15" s="371"/>
      <c r="EA15" s="371"/>
      <c r="EB15" s="371"/>
      <c r="EC15" s="371"/>
      <c r="ED15" s="371"/>
      <c r="EE15" s="371"/>
      <c r="EF15" s="371"/>
      <c r="EG15" s="371"/>
      <c r="EH15" s="371"/>
      <c r="EI15" s="371"/>
      <c r="EJ15" s="371"/>
      <c r="EK15" s="371"/>
      <c r="EL15" s="371"/>
      <c r="EM15" s="371"/>
      <c r="EN15" s="371"/>
      <c r="EO15" s="426"/>
      <c r="EP15" s="405" t="s">
        <v>22</v>
      </c>
      <c r="EQ15" s="373"/>
      <c r="ER15" s="373"/>
      <c r="ES15" s="373"/>
      <c r="ET15" s="373"/>
      <c r="EU15" s="373"/>
      <c r="EV15" s="406"/>
      <c r="EW15" s="427" t="s">
        <v>181</v>
      </c>
      <c r="EX15" s="428"/>
      <c r="EY15" s="428"/>
      <c r="EZ15" s="428"/>
      <c r="FA15" s="428"/>
      <c r="FB15" s="428"/>
      <c r="FC15" s="428"/>
      <c r="FD15" s="428"/>
      <c r="FE15" s="428"/>
      <c r="FF15" s="428"/>
      <c r="FG15" s="428"/>
      <c r="FH15" s="428"/>
      <c r="FI15" s="428"/>
      <c r="FJ15" s="429"/>
    </row>
    <row r="16" spans="1:166" s="1" customFormat="1" ht="12" customHeight="1" x14ac:dyDescent="0.2">
      <c r="A16" s="220"/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K16" s="418"/>
      <c r="AL16" s="418"/>
      <c r="AM16" s="418"/>
      <c r="AN16" s="418"/>
      <c r="AO16" s="418"/>
      <c r="AP16" s="418"/>
      <c r="AQ16" s="418"/>
      <c r="AR16" s="220"/>
      <c r="AS16" s="422"/>
      <c r="AT16" s="423"/>
      <c r="AU16" s="423"/>
      <c r="AV16" s="423"/>
      <c r="AW16" s="423"/>
      <c r="AX16" s="423"/>
      <c r="AY16" s="423"/>
      <c r="AZ16" s="423"/>
      <c r="BA16" s="423"/>
      <c r="BB16" s="423"/>
      <c r="BC16" s="423"/>
      <c r="BD16" s="423"/>
      <c r="BE16" s="423"/>
      <c r="BF16" s="423"/>
      <c r="BG16" s="423"/>
      <c r="BH16" s="423"/>
      <c r="BI16" s="423"/>
      <c r="BJ16" s="423"/>
      <c r="BK16" s="423"/>
      <c r="BL16" s="424"/>
      <c r="BM16" s="422"/>
      <c r="BN16" s="423"/>
      <c r="BO16" s="423"/>
      <c r="BP16" s="423"/>
      <c r="BQ16" s="423"/>
      <c r="BR16" s="423"/>
      <c r="BS16" s="423"/>
      <c r="BT16" s="423"/>
      <c r="BU16" s="423"/>
      <c r="BV16" s="423"/>
      <c r="BW16" s="423"/>
      <c r="BX16" s="423"/>
      <c r="BY16" s="423"/>
      <c r="BZ16" s="423"/>
      <c r="CA16" s="423"/>
      <c r="CB16" s="423"/>
      <c r="CC16" s="423"/>
      <c r="CD16" s="423"/>
      <c r="CE16" s="423"/>
      <c r="CF16" s="424"/>
      <c r="CM16" s="220"/>
      <c r="CN16" s="220"/>
      <c r="CO16" s="220"/>
      <c r="CP16" s="220"/>
      <c r="CQ16" s="220"/>
      <c r="CR16" s="220"/>
      <c r="CS16" s="220"/>
      <c r="CT16" s="220"/>
      <c r="CU16" s="220"/>
      <c r="CV16" s="220"/>
      <c r="CW16" s="220"/>
      <c r="CX16" s="220"/>
      <c r="CY16" s="220"/>
      <c r="CZ16" s="220"/>
      <c r="DA16" s="220"/>
      <c r="DB16" s="220"/>
      <c r="DC16" s="220"/>
      <c r="DD16" s="220"/>
      <c r="DE16" s="220"/>
      <c r="DF16" s="220"/>
      <c r="DG16" s="220"/>
      <c r="DH16" s="220"/>
      <c r="DI16" s="220"/>
      <c r="DJ16" s="220"/>
      <c r="DK16" s="220"/>
      <c r="DL16" s="220"/>
      <c r="DM16" s="220"/>
      <c r="DN16" s="220"/>
      <c r="DO16" s="448"/>
      <c r="DP16" s="449"/>
      <c r="DQ16" s="449"/>
      <c r="DR16" s="449"/>
      <c r="DS16" s="449"/>
      <c r="DT16" s="449"/>
      <c r="DU16" s="449"/>
      <c r="DV16" s="449"/>
      <c r="DW16" s="449"/>
      <c r="DX16" s="450"/>
      <c r="DY16" s="430" t="s">
        <v>66</v>
      </c>
      <c r="DZ16" s="376"/>
      <c r="EA16" s="376"/>
      <c r="EB16" s="376"/>
      <c r="EC16" s="376"/>
      <c r="ED16" s="376"/>
      <c r="EE16" s="376"/>
      <c r="EF16" s="376"/>
      <c r="EG16" s="376"/>
      <c r="EH16" s="376"/>
      <c r="EI16" s="376"/>
      <c r="EJ16" s="376"/>
      <c r="EK16" s="376"/>
      <c r="EL16" s="376"/>
      <c r="EM16" s="376"/>
      <c r="EN16" s="376"/>
      <c r="EO16" s="431"/>
      <c r="EP16" s="405" t="s">
        <v>21</v>
      </c>
      <c r="EQ16" s="373"/>
      <c r="ER16" s="373"/>
      <c r="ES16" s="373"/>
      <c r="ET16" s="373"/>
      <c r="EU16" s="373"/>
      <c r="EV16" s="406"/>
      <c r="EW16" s="427"/>
      <c r="EX16" s="428"/>
      <c r="EY16" s="428"/>
      <c r="EZ16" s="428"/>
      <c r="FA16" s="428"/>
      <c r="FB16" s="428"/>
      <c r="FC16" s="428"/>
      <c r="FD16" s="428"/>
      <c r="FE16" s="428"/>
      <c r="FF16" s="428"/>
      <c r="FG16" s="428"/>
      <c r="FH16" s="428"/>
      <c r="FI16" s="428"/>
      <c r="FJ16" s="429"/>
    </row>
    <row r="17" spans="1:166" s="1" customFormat="1" ht="12" customHeight="1" x14ac:dyDescent="0.25"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W17" s="51"/>
      <c r="BX17" s="51"/>
      <c r="BZ17" s="52" t="s">
        <v>67</v>
      </c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3"/>
      <c r="DO17" s="451"/>
      <c r="DP17" s="452"/>
      <c r="DQ17" s="452"/>
      <c r="DR17" s="452"/>
      <c r="DS17" s="452"/>
      <c r="DT17" s="452"/>
      <c r="DU17" s="452"/>
      <c r="DV17" s="452"/>
      <c r="DW17" s="452"/>
      <c r="DX17" s="453"/>
      <c r="DY17" s="425"/>
      <c r="DZ17" s="371"/>
      <c r="EA17" s="371"/>
      <c r="EB17" s="371"/>
      <c r="EC17" s="371"/>
      <c r="ED17" s="371"/>
      <c r="EE17" s="371"/>
      <c r="EF17" s="371"/>
      <c r="EG17" s="371"/>
      <c r="EH17" s="371"/>
      <c r="EI17" s="371"/>
      <c r="EJ17" s="371"/>
      <c r="EK17" s="371"/>
      <c r="EL17" s="371"/>
      <c r="EM17" s="371"/>
      <c r="EN17" s="371"/>
      <c r="EO17" s="426"/>
      <c r="EP17" s="405" t="s">
        <v>22</v>
      </c>
      <c r="EQ17" s="373"/>
      <c r="ER17" s="373"/>
      <c r="ES17" s="373"/>
      <c r="ET17" s="373"/>
      <c r="EU17" s="373"/>
      <c r="EV17" s="406"/>
      <c r="EW17" s="427"/>
      <c r="EX17" s="428"/>
      <c r="EY17" s="428"/>
      <c r="EZ17" s="428"/>
      <c r="FA17" s="428"/>
      <c r="FB17" s="428"/>
      <c r="FC17" s="428"/>
      <c r="FD17" s="428"/>
      <c r="FE17" s="428"/>
      <c r="FF17" s="428"/>
      <c r="FG17" s="428"/>
      <c r="FH17" s="428"/>
      <c r="FI17" s="428"/>
      <c r="FJ17" s="429"/>
    </row>
    <row r="18" spans="1:166" s="1" customFormat="1" ht="12.75" customHeight="1" x14ac:dyDescent="0.25"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O18" s="51"/>
      <c r="BP18" s="51"/>
      <c r="BQ18" s="51"/>
      <c r="BS18" s="52" t="s">
        <v>68</v>
      </c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220"/>
      <c r="DP18" s="220"/>
      <c r="DQ18" s="220"/>
      <c r="DR18" s="220"/>
      <c r="DS18" s="220"/>
      <c r="DT18" s="220"/>
      <c r="DU18" s="220"/>
      <c r="DV18" s="220"/>
      <c r="DW18" s="220"/>
      <c r="DX18" s="220"/>
      <c r="DY18" s="220"/>
      <c r="DZ18" s="220"/>
      <c r="EA18" s="220"/>
      <c r="EB18" s="220"/>
      <c r="EC18" s="220"/>
      <c r="ED18" s="220"/>
      <c r="EE18" s="220"/>
      <c r="EF18" s="220"/>
      <c r="EG18" s="220"/>
      <c r="EH18" s="220"/>
      <c r="EI18" s="220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</row>
    <row r="19" spans="1:166" s="1" customFormat="1" ht="12" customHeight="1" x14ac:dyDescent="0.2">
      <c r="A19" s="220"/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  <c r="AS19" s="220"/>
      <c r="AT19" s="220"/>
      <c r="AU19" s="220"/>
      <c r="AV19" s="220"/>
      <c r="AW19" s="220"/>
      <c r="AX19" s="220"/>
      <c r="AY19" s="220"/>
      <c r="AZ19" s="220"/>
      <c r="BA19" s="220"/>
      <c r="BB19" s="220"/>
      <c r="BC19" s="220"/>
      <c r="BD19" s="220"/>
      <c r="BE19" s="220"/>
      <c r="BF19" s="220"/>
      <c r="BG19" s="220"/>
      <c r="BH19" s="220"/>
      <c r="BI19" s="220"/>
      <c r="BJ19" s="220"/>
      <c r="BK19" s="220"/>
      <c r="BL19" s="220"/>
      <c r="BM19" s="220"/>
      <c r="BN19" s="220"/>
      <c r="BO19" s="220"/>
      <c r="BP19" s="220"/>
      <c r="BQ19" s="220"/>
      <c r="BR19" s="220"/>
      <c r="BS19" s="220"/>
      <c r="BT19" s="220"/>
      <c r="BU19" s="220"/>
      <c r="BV19" s="220"/>
      <c r="BW19" s="220"/>
      <c r="BX19" s="220"/>
      <c r="BY19" s="220"/>
      <c r="BZ19" s="220"/>
      <c r="CA19" s="220"/>
      <c r="CB19" s="220"/>
      <c r="CC19" s="220"/>
      <c r="CD19" s="220"/>
      <c r="CE19" s="220"/>
      <c r="CF19" s="220"/>
      <c r="CG19" s="220"/>
      <c r="CH19" s="220"/>
      <c r="CI19" s="220"/>
      <c r="CJ19" s="220"/>
      <c r="CK19" s="220"/>
      <c r="CL19" s="220"/>
      <c r="CM19" s="220"/>
      <c r="CN19" s="220"/>
      <c r="CO19" s="220"/>
      <c r="CP19" s="220"/>
      <c r="CQ19" s="220"/>
      <c r="CR19" s="220"/>
      <c r="CS19" s="220"/>
      <c r="CT19" s="220"/>
      <c r="CU19" s="220"/>
      <c r="CV19" s="220"/>
      <c r="CW19" s="220"/>
      <c r="CX19" s="220"/>
      <c r="CY19" s="220"/>
      <c r="CZ19" s="220"/>
      <c r="DA19" s="220"/>
      <c r="DB19" s="220"/>
      <c r="DC19" s="220"/>
      <c r="DD19" s="220"/>
      <c r="DE19" s="220"/>
      <c r="DF19" s="220"/>
      <c r="DG19" s="220"/>
      <c r="DH19" s="220"/>
      <c r="DI19" s="220"/>
      <c r="DJ19" s="220"/>
      <c r="DK19" s="220"/>
      <c r="DL19" s="220"/>
      <c r="DM19" s="220"/>
      <c r="DN19" s="220"/>
      <c r="DO19" s="220"/>
      <c r="DP19" s="220"/>
      <c r="DQ19" s="220"/>
      <c r="DR19" s="220"/>
      <c r="DS19" s="220"/>
      <c r="DT19" s="220"/>
      <c r="DU19" s="220"/>
      <c r="DV19" s="220"/>
      <c r="DW19" s="220"/>
      <c r="DX19" s="220"/>
      <c r="DY19" s="220"/>
      <c r="DZ19" s="220"/>
      <c r="EA19" s="220"/>
      <c r="EB19" s="220"/>
      <c r="EC19" s="220"/>
      <c r="ED19" s="220"/>
      <c r="EE19" s="220"/>
      <c r="EF19" s="220"/>
      <c r="EG19" s="220"/>
      <c r="EH19" s="220"/>
      <c r="EI19" s="220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</row>
    <row r="20" spans="1:166" s="1" customFormat="1" x14ac:dyDescent="0.2">
      <c r="A20" s="220"/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  <c r="CB20" s="220"/>
      <c r="CD20" s="220"/>
      <c r="CE20" s="220"/>
      <c r="CF20" s="220"/>
      <c r="CG20" s="220"/>
      <c r="CH20" s="220"/>
      <c r="CI20" s="220"/>
      <c r="CJ20" s="220"/>
      <c r="CK20" s="220"/>
      <c r="CM20" s="220"/>
      <c r="CN20" s="220"/>
      <c r="CO20" s="220"/>
      <c r="CP20" s="220"/>
      <c r="CQ20" s="220"/>
      <c r="CR20" s="220"/>
      <c r="CT20" s="220"/>
      <c r="CV20" s="220"/>
      <c r="CW20" s="209" t="s">
        <v>69</v>
      </c>
      <c r="CY20" s="220"/>
      <c r="CZ20" s="220"/>
      <c r="DA20" s="220"/>
      <c r="DB20" s="220"/>
      <c r="DC20" s="220"/>
      <c r="DD20" s="220"/>
      <c r="DE20" s="220"/>
      <c r="DF20" s="220"/>
      <c r="DG20" s="220"/>
      <c r="DH20" s="220"/>
      <c r="DI20" s="220"/>
      <c r="DJ20" s="220"/>
      <c r="DK20" s="220"/>
      <c r="DL20" s="220"/>
      <c r="DM20" s="220"/>
      <c r="DN20" s="220"/>
      <c r="DO20" s="220"/>
      <c r="DP20" s="220"/>
      <c r="DQ20" s="220"/>
      <c r="DR20" s="220"/>
      <c r="DS20" s="220"/>
      <c r="DT20" s="220"/>
      <c r="DU20" s="220"/>
      <c r="DV20" s="220"/>
      <c r="DW20" s="220"/>
      <c r="DX20" s="220"/>
      <c r="DY20" s="220"/>
      <c r="DZ20" s="220"/>
      <c r="EA20" s="220"/>
      <c r="EB20" s="220"/>
      <c r="EC20" s="220"/>
      <c r="ED20" s="220"/>
      <c r="EE20" s="220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</row>
    <row r="21" spans="1:166" s="1" customFormat="1" x14ac:dyDescent="0.2">
      <c r="A21" s="220"/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  <c r="CB21" s="220"/>
      <c r="CD21" s="220"/>
      <c r="CE21" s="220"/>
      <c r="CF21" s="220"/>
      <c r="CG21" s="220"/>
      <c r="CH21" s="220"/>
      <c r="CI21" s="220"/>
      <c r="CJ21" s="220"/>
      <c r="CK21" s="220"/>
      <c r="CM21" s="220"/>
      <c r="CN21" s="220"/>
      <c r="CO21" s="220"/>
      <c r="CQ21" s="220"/>
      <c r="CR21" s="220"/>
      <c r="CU21" s="219"/>
      <c r="CV21" s="219"/>
      <c r="CW21" s="47" t="s">
        <v>70</v>
      </c>
      <c r="CX21" s="219"/>
      <c r="CY21" s="219"/>
      <c r="CZ21" s="219"/>
      <c r="DA21" s="219"/>
      <c r="DB21" s="219"/>
      <c r="DC21" s="219"/>
      <c r="DD21" s="219"/>
      <c r="DE21" s="219"/>
      <c r="DF21" s="219"/>
      <c r="DG21" s="219"/>
      <c r="DH21" s="219"/>
      <c r="DI21" s="219"/>
      <c r="DK21" s="219"/>
      <c r="DL21" s="219"/>
      <c r="DM21" s="219"/>
      <c r="DN21" s="414" t="s">
        <v>71</v>
      </c>
      <c r="DO21" s="414"/>
      <c r="DP21" s="414"/>
      <c r="DQ21" s="414"/>
      <c r="DR21" s="414"/>
      <c r="DS21" s="414"/>
      <c r="DT21" s="414"/>
      <c r="DU21" s="414"/>
      <c r="DV21" s="414"/>
      <c r="DW21" s="414"/>
      <c r="DX21" s="414"/>
      <c r="DY21" s="414"/>
      <c r="DZ21" s="414"/>
      <c r="EA21" s="414"/>
      <c r="EB21" s="414"/>
      <c r="EC21" s="414"/>
      <c r="ED21" s="414"/>
      <c r="EE21" s="414"/>
      <c r="EF21" s="414"/>
      <c r="EG21" s="414"/>
      <c r="EH21" s="414"/>
      <c r="EI21" s="414"/>
      <c r="EJ21" s="414"/>
      <c r="EK21" s="414"/>
      <c r="EL21" s="414"/>
      <c r="EM21" s="414"/>
      <c r="EN21" s="414"/>
      <c r="EO21" s="414"/>
      <c r="EP21" s="414"/>
      <c r="EQ21" s="414"/>
      <c r="ER21" s="414"/>
      <c r="ES21" s="414"/>
      <c r="ET21" s="414"/>
      <c r="EU21" s="414"/>
      <c r="EV21" s="414"/>
      <c r="EW21" s="414"/>
      <c r="EX21" s="414"/>
      <c r="EY21" s="414"/>
      <c r="EZ21" s="414"/>
      <c r="FA21" s="414"/>
      <c r="FB21" s="414"/>
      <c r="FC21" s="414"/>
      <c r="FD21" s="414"/>
      <c r="FE21" s="414"/>
      <c r="FF21" s="414"/>
      <c r="FG21" s="414"/>
      <c r="FH21" s="414"/>
      <c r="FI21" s="219"/>
      <c r="FJ21" s="219"/>
    </row>
    <row r="22" spans="1:166" s="1" customFormat="1" ht="15" customHeight="1" x14ac:dyDescent="0.2">
      <c r="A22" s="220"/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0"/>
      <c r="BD22" s="220"/>
      <c r="BE22" s="220"/>
      <c r="BF22" s="220"/>
      <c r="BG22" s="220"/>
      <c r="BH22" s="220"/>
      <c r="BI22" s="220"/>
      <c r="BJ22" s="220"/>
      <c r="BK22" s="220"/>
      <c r="BL22" s="220"/>
      <c r="BM22" s="220"/>
      <c r="BN22" s="220"/>
      <c r="BO22" s="220"/>
      <c r="BP22" s="220"/>
      <c r="BQ22" s="220"/>
      <c r="BR22" s="220"/>
      <c r="BS22" s="220"/>
      <c r="BT22" s="220"/>
      <c r="BU22" s="220"/>
      <c r="BV22" s="220"/>
      <c r="BW22" s="220"/>
      <c r="BX22" s="220"/>
      <c r="BY22" s="220"/>
      <c r="BZ22" s="220"/>
      <c r="CA22" s="220"/>
      <c r="CB22" s="220"/>
      <c r="CC22" s="220"/>
      <c r="CD22" s="220"/>
      <c r="CE22" s="220"/>
      <c r="CF22" s="220"/>
      <c r="CG22" s="220"/>
      <c r="CH22" s="220"/>
      <c r="CI22" s="220"/>
      <c r="CJ22" s="220"/>
      <c r="CK22" s="220"/>
      <c r="CZ22" s="220"/>
      <c r="DA22" s="220"/>
      <c r="DB22" s="415"/>
      <c r="DC22" s="415"/>
      <c r="DD22" s="415"/>
      <c r="DE22" s="415"/>
      <c r="DF22" s="415"/>
      <c r="DG22" s="415"/>
      <c r="DH22" s="415"/>
      <c r="DI22" s="415"/>
      <c r="DJ22" s="415"/>
      <c r="DK22" s="415"/>
      <c r="DL22" s="415"/>
      <c r="DM22" s="415"/>
      <c r="DN22" s="415"/>
      <c r="DO22" s="415"/>
      <c r="DP22" s="415"/>
      <c r="DQ22" s="415"/>
      <c r="DR22" s="415"/>
      <c r="DS22" s="415"/>
      <c r="DT22" s="415"/>
      <c r="DW22" s="372"/>
      <c r="DX22" s="372"/>
      <c r="DY22" s="372"/>
      <c r="DZ22" s="372"/>
      <c r="EA22" s="372"/>
      <c r="EB22" s="372"/>
      <c r="EC22" s="372"/>
      <c r="ED22" s="372"/>
      <c r="EE22" s="372"/>
      <c r="EF22" s="372"/>
      <c r="EG22" s="372"/>
      <c r="EH22" s="372"/>
      <c r="EI22" s="372"/>
      <c r="EJ22" s="372"/>
      <c r="EK22" s="372"/>
      <c r="EL22" s="372"/>
      <c r="EM22" s="372"/>
      <c r="EP22" s="371" t="s">
        <v>72</v>
      </c>
      <c r="EQ22" s="371"/>
      <c r="ER22" s="371"/>
      <c r="ES22" s="371"/>
      <c r="ET22" s="371"/>
      <c r="EU22" s="371"/>
      <c r="EV22" s="371"/>
      <c r="EW22" s="371"/>
      <c r="EX22" s="371"/>
      <c r="EY22" s="371"/>
      <c r="EZ22" s="371"/>
      <c r="FA22" s="371"/>
      <c r="FB22" s="371"/>
      <c r="FC22" s="371"/>
      <c r="FD22" s="371"/>
      <c r="FE22" s="371"/>
      <c r="FF22" s="371"/>
      <c r="FG22" s="371"/>
      <c r="FH22" s="371"/>
      <c r="FI22" s="371"/>
      <c r="FJ22" s="371"/>
    </row>
    <row r="23" spans="1:166" s="1" customFormat="1" ht="9.75" customHeight="1" x14ac:dyDescent="0.2">
      <c r="A23" s="220"/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  <c r="CB23" s="220"/>
      <c r="CC23" s="220"/>
      <c r="CD23" s="220"/>
      <c r="CE23" s="220"/>
      <c r="CF23" s="220"/>
      <c r="CG23" s="220"/>
      <c r="CH23" s="220"/>
      <c r="CI23" s="220"/>
      <c r="CJ23" s="220"/>
      <c r="CK23" s="220"/>
      <c r="CL23" s="220"/>
      <c r="CM23" s="220"/>
      <c r="CN23" s="220"/>
      <c r="CO23" s="220"/>
      <c r="CP23" s="220"/>
      <c r="CQ23" s="220"/>
      <c r="CR23" s="220"/>
      <c r="CS23" s="220"/>
      <c r="CT23" s="220"/>
      <c r="CU23" s="220"/>
      <c r="CV23" s="220"/>
      <c r="CW23" s="220"/>
      <c r="CX23" s="220"/>
      <c r="CY23" s="220"/>
      <c r="CZ23" s="220"/>
      <c r="DA23" s="220"/>
      <c r="DB23" s="416"/>
      <c r="DC23" s="416"/>
      <c r="DD23" s="416"/>
      <c r="DE23" s="416"/>
      <c r="DF23" s="416"/>
      <c r="DG23" s="416"/>
      <c r="DH23" s="416"/>
      <c r="DI23" s="416"/>
      <c r="DJ23" s="416"/>
      <c r="DK23" s="416"/>
      <c r="DL23" s="416"/>
      <c r="DM23" s="416"/>
      <c r="DN23" s="416"/>
      <c r="DO23" s="416"/>
      <c r="DP23" s="416"/>
      <c r="DQ23" s="416"/>
      <c r="DR23" s="416"/>
      <c r="DS23" s="416"/>
      <c r="DT23" s="416"/>
      <c r="DU23" s="54"/>
      <c r="DV23" s="54"/>
      <c r="DW23" s="417" t="s">
        <v>73</v>
      </c>
      <c r="DX23" s="417"/>
      <c r="DY23" s="417"/>
      <c r="DZ23" s="417"/>
      <c r="EA23" s="417"/>
      <c r="EB23" s="417"/>
      <c r="EC23" s="417"/>
      <c r="ED23" s="417"/>
      <c r="EE23" s="417"/>
      <c r="EF23" s="417"/>
      <c r="EG23" s="417"/>
      <c r="EH23" s="417"/>
      <c r="EI23" s="417"/>
      <c r="EJ23" s="417"/>
      <c r="EK23" s="417"/>
      <c r="EL23" s="417"/>
      <c r="EM23" s="417"/>
      <c r="EP23" s="417" t="s">
        <v>74</v>
      </c>
      <c r="EQ23" s="417"/>
      <c r="ER23" s="417"/>
      <c r="ES23" s="417"/>
      <c r="ET23" s="417"/>
      <c r="EU23" s="417"/>
      <c r="EV23" s="417"/>
      <c r="EW23" s="417"/>
      <c r="EX23" s="417"/>
      <c r="EY23" s="417"/>
      <c r="EZ23" s="417"/>
      <c r="FA23" s="417"/>
      <c r="FB23" s="417"/>
      <c r="FC23" s="417"/>
      <c r="FD23" s="417"/>
      <c r="FE23" s="417"/>
      <c r="FF23" s="417"/>
      <c r="FG23" s="417"/>
      <c r="FH23" s="417"/>
      <c r="FI23" s="417"/>
      <c r="FJ23" s="417"/>
    </row>
    <row r="24" spans="1:166" s="1" customFormat="1" ht="15" customHeight="1" x14ac:dyDescent="0.2">
      <c r="CM24" s="55"/>
      <c r="CN24" s="55"/>
      <c r="CO24" s="55"/>
      <c r="CP24" s="55" t="s">
        <v>75</v>
      </c>
      <c r="CQ24" s="55"/>
      <c r="CR24" s="411"/>
      <c r="CS24" s="411"/>
      <c r="CT24" s="411"/>
      <c r="CU24" s="411"/>
      <c r="CV24" s="56" t="s">
        <v>76</v>
      </c>
      <c r="CW24" s="56"/>
      <c r="CX24" s="56"/>
      <c r="CY24" s="411"/>
      <c r="CZ24" s="411"/>
      <c r="DA24" s="411"/>
      <c r="DB24" s="411"/>
      <c r="DC24" s="411"/>
      <c r="DD24" s="411"/>
      <c r="DE24" s="411"/>
      <c r="DF24" s="411"/>
      <c r="DG24" s="411"/>
      <c r="DH24" s="411"/>
      <c r="DI24" s="411"/>
      <c r="DJ24" s="411"/>
      <c r="DK24" s="411"/>
      <c r="DL24" s="411"/>
      <c r="DM24" s="411"/>
      <c r="DN24" s="411"/>
      <c r="DO24" s="412">
        <v>20</v>
      </c>
      <c r="DP24" s="412"/>
      <c r="DQ24" s="412"/>
      <c r="DR24" s="412"/>
      <c r="DS24" s="413" t="s">
        <v>77</v>
      </c>
      <c r="DT24" s="413"/>
      <c r="DU24" s="413"/>
      <c r="DV24" s="56"/>
      <c r="DW24" s="55" t="s">
        <v>78</v>
      </c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</row>
    <row r="25" spans="1:166" s="1" customFormat="1" ht="18" customHeight="1" x14ac:dyDescent="0.2">
      <c r="B25" s="57" t="s">
        <v>79</v>
      </c>
    </row>
    <row r="26" spans="1:166" s="1" customFormat="1" ht="12.75" customHeight="1" x14ac:dyDescent="0.2">
      <c r="A26" s="393" t="s">
        <v>80</v>
      </c>
      <c r="B26" s="394"/>
      <c r="C26" s="394"/>
      <c r="D26" s="394"/>
      <c r="E26" s="394"/>
      <c r="F26" s="394"/>
      <c r="G26" s="394"/>
      <c r="H26" s="394"/>
      <c r="I26" s="394"/>
      <c r="J26" s="395"/>
      <c r="K26" s="393" t="s">
        <v>81</v>
      </c>
      <c r="L26" s="394"/>
      <c r="M26" s="394"/>
      <c r="N26" s="394"/>
      <c r="O26" s="394"/>
      <c r="P26" s="394"/>
      <c r="Q26" s="394"/>
      <c r="R26" s="394"/>
      <c r="S26" s="394"/>
      <c r="T26" s="394"/>
      <c r="U26" s="394"/>
      <c r="V26" s="394"/>
      <c r="W26" s="394"/>
      <c r="X26" s="394"/>
      <c r="Y26" s="394"/>
      <c r="Z26" s="394"/>
      <c r="AA26" s="394"/>
      <c r="AB26" s="394"/>
      <c r="AC26" s="394"/>
      <c r="AD26" s="394"/>
      <c r="AE26" s="394"/>
      <c r="AF26" s="394"/>
      <c r="AG26" s="394"/>
      <c r="AH26" s="394"/>
      <c r="AI26" s="394"/>
      <c r="AJ26" s="394"/>
      <c r="AK26" s="394"/>
      <c r="AL26" s="394"/>
      <c r="AM26" s="394"/>
      <c r="AN26" s="394"/>
      <c r="AO26" s="394"/>
      <c r="AP26" s="394"/>
      <c r="AQ26" s="394"/>
      <c r="AR26" s="394"/>
      <c r="AS26" s="394"/>
      <c r="AT26" s="394"/>
      <c r="AU26" s="394"/>
      <c r="AV26" s="394"/>
      <c r="AW26" s="394"/>
      <c r="AX26" s="394"/>
      <c r="AY26" s="402" t="s">
        <v>30</v>
      </c>
      <c r="AZ26" s="403"/>
      <c r="BA26" s="403"/>
      <c r="BB26" s="403"/>
      <c r="BC26" s="403"/>
      <c r="BD26" s="403"/>
      <c r="BE26" s="403"/>
      <c r="BF26" s="403"/>
      <c r="BG26" s="403"/>
      <c r="BH26" s="403"/>
      <c r="BI26" s="403"/>
      <c r="BJ26" s="403"/>
      <c r="BK26" s="403"/>
      <c r="BL26" s="403"/>
      <c r="BM26" s="403"/>
      <c r="BN26" s="403"/>
      <c r="BO26" s="403"/>
      <c r="BP26" s="403"/>
      <c r="BQ26" s="403"/>
      <c r="BR26" s="403"/>
      <c r="BS26" s="403"/>
      <c r="BT26" s="403"/>
      <c r="BU26" s="403"/>
      <c r="BV26" s="403"/>
      <c r="BW26" s="403"/>
      <c r="BX26" s="403"/>
      <c r="BY26" s="403"/>
      <c r="BZ26" s="403"/>
      <c r="CA26" s="403"/>
      <c r="CB26" s="403"/>
      <c r="CC26" s="403"/>
      <c r="CD26" s="403"/>
      <c r="CE26" s="403"/>
      <c r="CF26" s="403"/>
      <c r="CG26" s="403"/>
      <c r="CH26" s="403"/>
      <c r="CI26" s="403"/>
      <c r="CJ26" s="403"/>
      <c r="CK26" s="403"/>
      <c r="CL26" s="403"/>
      <c r="CM26" s="403"/>
      <c r="CN26" s="403"/>
      <c r="CO26" s="403"/>
      <c r="CP26" s="403"/>
      <c r="CQ26" s="403"/>
      <c r="CR26" s="403"/>
      <c r="CS26" s="403"/>
      <c r="CT26" s="403"/>
      <c r="CU26" s="403"/>
      <c r="CV26" s="403"/>
      <c r="CW26" s="403"/>
      <c r="CX26" s="403"/>
      <c r="CY26" s="403"/>
      <c r="CZ26" s="403"/>
      <c r="DA26" s="403"/>
      <c r="DB26" s="403"/>
      <c r="DC26" s="404"/>
      <c r="DD26" s="393" t="s">
        <v>82</v>
      </c>
      <c r="DE26" s="394"/>
      <c r="DF26" s="394"/>
      <c r="DG26" s="394"/>
      <c r="DH26" s="394"/>
      <c r="DI26" s="394"/>
      <c r="DJ26" s="394"/>
      <c r="DK26" s="394"/>
      <c r="DL26" s="394"/>
      <c r="DM26" s="394"/>
      <c r="DN26" s="394"/>
      <c r="DO26" s="394"/>
      <c r="DP26" s="394"/>
      <c r="DQ26" s="394"/>
      <c r="DR26" s="394"/>
      <c r="DS26" s="394"/>
      <c r="DT26" s="394"/>
      <c r="DU26" s="394"/>
      <c r="DV26" s="394"/>
      <c r="DW26" s="394"/>
      <c r="DX26" s="394"/>
      <c r="DY26" s="394"/>
      <c r="DZ26" s="394"/>
      <c r="EA26" s="394"/>
      <c r="EB26" s="394"/>
      <c r="EC26" s="394"/>
      <c r="ED26" s="394"/>
      <c r="EE26" s="394"/>
      <c r="EF26" s="394"/>
      <c r="EG26" s="394"/>
      <c r="EH26" s="394"/>
      <c r="EI26" s="394"/>
      <c r="EJ26" s="394"/>
      <c r="EK26" s="394"/>
      <c r="EL26" s="394"/>
      <c r="EM26" s="394"/>
      <c r="EN26" s="394"/>
      <c r="EO26" s="394"/>
      <c r="EP26" s="394"/>
      <c r="EQ26" s="394"/>
      <c r="ER26" s="394"/>
      <c r="ES26" s="395"/>
      <c r="ET26" s="394" t="s">
        <v>83</v>
      </c>
      <c r="EU26" s="394"/>
      <c r="EV26" s="394"/>
      <c r="EW26" s="394"/>
      <c r="EX26" s="394"/>
      <c r="EY26" s="394"/>
      <c r="EZ26" s="394"/>
      <c r="FA26" s="394"/>
      <c r="FB26" s="394"/>
      <c r="FC26" s="394"/>
      <c r="FD26" s="394"/>
      <c r="FE26" s="394"/>
      <c r="FF26" s="394"/>
      <c r="FG26" s="394"/>
      <c r="FH26" s="394"/>
      <c r="FI26" s="394"/>
      <c r="FJ26" s="395"/>
    </row>
    <row r="27" spans="1:166" s="1" customFormat="1" ht="27.75" customHeight="1" x14ac:dyDescent="0.2">
      <c r="A27" s="399"/>
      <c r="B27" s="400"/>
      <c r="C27" s="400"/>
      <c r="D27" s="400"/>
      <c r="E27" s="400"/>
      <c r="F27" s="400"/>
      <c r="G27" s="400"/>
      <c r="H27" s="400"/>
      <c r="I27" s="400"/>
      <c r="J27" s="401"/>
      <c r="K27" s="399"/>
      <c r="L27" s="400"/>
      <c r="M27" s="400"/>
      <c r="N27" s="400"/>
      <c r="O27" s="400"/>
      <c r="P27" s="400"/>
      <c r="Q27" s="400"/>
      <c r="R27" s="400"/>
      <c r="S27" s="400"/>
      <c r="T27" s="400"/>
      <c r="U27" s="400"/>
      <c r="V27" s="400"/>
      <c r="W27" s="400"/>
      <c r="X27" s="400"/>
      <c r="Y27" s="400"/>
      <c r="Z27" s="400"/>
      <c r="AA27" s="400"/>
      <c r="AB27" s="400"/>
      <c r="AC27" s="400"/>
      <c r="AD27" s="400"/>
      <c r="AE27" s="400"/>
      <c r="AF27" s="400"/>
      <c r="AG27" s="400"/>
      <c r="AH27" s="400"/>
      <c r="AI27" s="400"/>
      <c r="AJ27" s="400"/>
      <c r="AK27" s="400"/>
      <c r="AL27" s="400"/>
      <c r="AM27" s="400"/>
      <c r="AN27" s="400"/>
      <c r="AO27" s="400"/>
      <c r="AP27" s="400"/>
      <c r="AQ27" s="400"/>
      <c r="AR27" s="400"/>
      <c r="AS27" s="400"/>
      <c r="AT27" s="400"/>
      <c r="AU27" s="400"/>
      <c r="AV27" s="400"/>
      <c r="AW27" s="400"/>
      <c r="AX27" s="400"/>
      <c r="AY27" s="399" t="s">
        <v>84</v>
      </c>
      <c r="AZ27" s="400"/>
      <c r="BA27" s="400"/>
      <c r="BB27" s="400"/>
      <c r="BC27" s="400"/>
      <c r="BD27" s="400"/>
      <c r="BE27" s="400"/>
      <c r="BF27" s="400"/>
      <c r="BG27" s="400"/>
      <c r="BH27" s="400"/>
      <c r="BI27" s="400"/>
      <c r="BJ27" s="400"/>
      <c r="BK27" s="400"/>
      <c r="BL27" s="400"/>
      <c r="BM27" s="400"/>
      <c r="BN27" s="400"/>
      <c r="BO27" s="400"/>
      <c r="BP27" s="401"/>
      <c r="BQ27" s="399" t="s">
        <v>85</v>
      </c>
      <c r="BR27" s="400"/>
      <c r="BS27" s="400"/>
      <c r="BT27" s="400"/>
      <c r="BU27" s="400"/>
      <c r="BV27" s="400"/>
      <c r="BW27" s="400"/>
      <c r="BX27" s="400"/>
      <c r="BY27" s="400"/>
      <c r="BZ27" s="400"/>
      <c r="CA27" s="400"/>
      <c r="CB27" s="400"/>
      <c r="CC27" s="400"/>
      <c r="CD27" s="400"/>
      <c r="CE27" s="400"/>
      <c r="CF27" s="400"/>
      <c r="CG27" s="400"/>
      <c r="CH27" s="400"/>
      <c r="CI27" s="400"/>
      <c r="CJ27" s="401"/>
      <c r="CK27" s="402" t="s">
        <v>86</v>
      </c>
      <c r="CL27" s="403"/>
      <c r="CM27" s="403"/>
      <c r="CN27" s="403"/>
      <c r="CO27" s="403"/>
      <c r="CP27" s="403"/>
      <c r="CQ27" s="403"/>
      <c r="CR27" s="403"/>
      <c r="CS27" s="403"/>
      <c r="CT27" s="403"/>
      <c r="CU27" s="403"/>
      <c r="CV27" s="403"/>
      <c r="CW27" s="403"/>
      <c r="CX27" s="403"/>
      <c r="CY27" s="403"/>
      <c r="CZ27" s="403"/>
      <c r="DA27" s="403"/>
      <c r="DB27" s="403"/>
      <c r="DC27" s="404"/>
      <c r="DD27" s="399"/>
      <c r="DE27" s="400"/>
      <c r="DF27" s="400"/>
      <c r="DG27" s="400"/>
      <c r="DH27" s="400"/>
      <c r="DI27" s="400"/>
      <c r="DJ27" s="400"/>
      <c r="DK27" s="400"/>
      <c r="DL27" s="400"/>
      <c r="DM27" s="400"/>
      <c r="DN27" s="400"/>
      <c r="DO27" s="400"/>
      <c r="DP27" s="400"/>
      <c r="DQ27" s="400"/>
      <c r="DR27" s="400"/>
      <c r="DS27" s="400"/>
      <c r="DT27" s="400"/>
      <c r="DU27" s="400"/>
      <c r="DV27" s="400"/>
      <c r="DW27" s="400"/>
      <c r="DX27" s="400"/>
      <c r="DY27" s="400"/>
      <c r="DZ27" s="400"/>
      <c r="EA27" s="400"/>
      <c r="EB27" s="400"/>
      <c r="EC27" s="400"/>
      <c r="ED27" s="400"/>
      <c r="EE27" s="400"/>
      <c r="EF27" s="400"/>
      <c r="EG27" s="400"/>
      <c r="EH27" s="400"/>
      <c r="EI27" s="400"/>
      <c r="EJ27" s="400"/>
      <c r="EK27" s="400"/>
      <c r="EL27" s="400"/>
      <c r="EM27" s="400"/>
      <c r="EN27" s="400"/>
      <c r="EO27" s="400"/>
      <c r="EP27" s="400"/>
      <c r="EQ27" s="400"/>
      <c r="ER27" s="400"/>
      <c r="ES27" s="401"/>
      <c r="ET27" s="400"/>
      <c r="EU27" s="400"/>
      <c r="EV27" s="400"/>
      <c r="EW27" s="400"/>
      <c r="EX27" s="400"/>
      <c r="EY27" s="400"/>
      <c r="EZ27" s="400"/>
      <c r="FA27" s="400"/>
      <c r="FB27" s="400"/>
      <c r="FC27" s="400"/>
      <c r="FD27" s="400"/>
      <c r="FE27" s="400"/>
      <c r="FF27" s="400"/>
      <c r="FG27" s="400"/>
      <c r="FH27" s="400"/>
      <c r="FI27" s="400"/>
      <c r="FJ27" s="401"/>
    </row>
    <row r="28" spans="1:166" s="1" customFormat="1" ht="12" customHeight="1" x14ac:dyDescent="0.2">
      <c r="A28" s="382">
        <v>1</v>
      </c>
      <c r="B28" s="382"/>
      <c r="C28" s="382"/>
      <c r="D28" s="382"/>
      <c r="E28" s="382"/>
      <c r="F28" s="382"/>
      <c r="G28" s="382"/>
      <c r="H28" s="382"/>
      <c r="I28" s="382"/>
      <c r="J28" s="382"/>
      <c r="K28" s="382">
        <v>2</v>
      </c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2"/>
      <c r="X28" s="382"/>
      <c r="Y28" s="382"/>
      <c r="Z28" s="382"/>
      <c r="AA28" s="382"/>
      <c r="AB28" s="382"/>
      <c r="AC28" s="382"/>
      <c r="AD28" s="382"/>
      <c r="AE28" s="382"/>
      <c r="AF28" s="382"/>
      <c r="AG28" s="382"/>
      <c r="AH28" s="382"/>
      <c r="AI28" s="382"/>
      <c r="AJ28" s="382"/>
      <c r="AK28" s="382"/>
      <c r="AL28" s="382"/>
      <c r="AM28" s="382"/>
      <c r="AN28" s="382"/>
      <c r="AO28" s="382"/>
      <c r="AP28" s="382"/>
      <c r="AQ28" s="382"/>
      <c r="AR28" s="382"/>
      <c r="AS28" s="382"/>
      <c r="AT28" s="382"/>
      <c r="AU28" s="382"/>
      <c r="AV28" s="382"/>
      <c r="AW28" s="382"/>
      <c r="AX28" s="382"/>
      <c r="AY28" s="382">
        <v>3</v>
      </c>
      <c r="AZ28" s="382"/>
      <c r="BA28" s="382"/>
      <c r="BB28" s="382"/>
      <c r="BC28" s="382"/>
      <c r="BD28" s="382"/>
      <c r="BE28" s="382"/>
      <c r="BF28" s="382"/>
      <c r="BG28" s="382"/>
      <c r="BH28" s="382"/>
      <c r="BI28" s="382"/>
      <c r="BJ28" s="382"/>
      <c r="BK28" s="382"/>
      <c r="BL28" s="382"/>
      <c r="BM28" s="382"/>
      <c r="BN28" s="382"/>
      <c r="BO28" s="382"/>
      <c r="BP28" s="382"/>
      <c r="BQ28" s="382">
        <v>4</v>
      </c>
      <c r="BR28" s="382"/>
      <c r="BS28" s="382"/>
      <c r="BT28" s="382"/>
      <c r="BU28" s="382"/>
      <c r="BV28" s="382"/>
      <c r="BW28" s="382"/>
      <c r="BX28" s="382"/>
      <c r="BY28" s="382"/>
      <c r="BZ28" s="382"/>
      <c r="CA28" s="382"/>
      <c r="CB28" s="382"/>
      <c r="CC28" s="382"/>
      <c r="CD28" s="382"/>
      <c r="CE28" s="382"/>
      <c r="CF28" s="382"/>
      <c r="CG28" s="382"/>
      <c r="CH28" s="382"/>
      <c r="CI28" s="382"/>
      <c r="CJ28" s="382"/>
      <c r="CK28" s="382">
        <v>5</v>
      </c>
      <c r="CL28" s="382"/>
      <c r="CM28" s="382"/>
      <c r="CN28" s="382"/>
      <c r="CO28" s="382"/>
      <c r="CP28" s="382"/>
      <c r="CQ28" s="382"/>
      <c r="CR28" s="382"/>
      <c r="CS28" s="382"/>
      <c r="CT28" s="382"/>
      <c r="CU28" s="382"/>
      <c r="CV28" s="382"/>
      <c r="CW28" s="382"/>
      <c r="CX28" s="382"/>
      <c r="CY28" s="382"/>
      <c r="CZ28" s="382"/>
      <c r="DA28" s="382"/>
      <c r="DB28" s="382"/>
      <c r="DC28" s="382"/>
      <c r="DD28" s="382">
        <v>6</v>
      </c>
      <c r="DE28" s="382"/>
      <c r="DF28" s="382"/>
      <c r="DG28" s="382"/>
      <c r="DH28" s="382"/>
      <c r="DI28" s="382"/>
      <c r="DJ28" s="382"/>
      <c r="DK28" s="382"/>
      <c r="DL28" s="382"/>
      <c r="DM28" s="382"/>
      <c r="DN28" s="382"/>
      <c r="DO28" s="382"/>
      <c r="DP28" s="382"/>
      <c r="DQ28" s="382"/>
      <c r="DR28" s="382"/>
      <c r="DS28" s="382"/>
      <c r="DT28" s="382"/>
      <c r="DU28" s="382"/>
      <c r="DV28" s="382"/>
      <c r="DW28" s="382"/>
      <c r="DX28" s="382"/>
      <c r="DY28" s="382"/>
      <c r="DZ28" s="382"/>
      <c r="EA28" s="382"/>
      <c r="EB28" s="382"/>
      <c r="EC28" s="382"/>
      <c r="ED28" s="382"/>
      <c r="EE28" s="382"/>
      <c r="EF28" s="382"/>
      <c r="EG28" s="382"/>
      <c r="EH28" s="382"/>
      <c r="EI28" s="382"/>
      <c r="EJ28" s="382"/>
      <c r="EK28" s="382"/>
      <c r="EL28" s="382"/>
      <c r="EM28" s="382"/>
      <c r="EN28" s="382"/>
      <c r="EO28" s="382"/>
      <c r="EP28" s="382"/>
      <c r="EQ28" s="382"/>
      <c r="ER28" s="382"/>
      <c r="ES28" s="382"/>
      <c r="ET28" s="382">
        <v>7</v>
      </c>
      <c r="EU28" s="382"/>
      <c r="EV28" s="382"/>
      <c r="EW28" s="382"/>
      <c r="EX28" s="382"/>
      <c r="EY28" s="382"/>
      <c r="EZ28" s="382"/>
      <c r="FA28" s="382"/>
      <c r="FB28" s="382"/>
      <c r="FC28" s="382"/>
      <c r="FD28" s="382"/>
      <c r="FE28" s="382"/>
      <c r="FF28" s="382"/>
      <c r="FG28" s="382"/>
      <c r="FH28" s="382"/>
      <c r="FI28" s="382"/>
      <c r="FJ28" s="382"/>
    </row>
    <row r="29" spans="1:166" s="1" customFormat="1" ht="29.25" customHeight="1" x14ac:dyDescent="0.2">
      <c r="A29" s="386" t="s">
        <v>87</v>
      </c>
      <c r="B29" s="386"/>
      <c r="C29" s="386"/>
      <c r="D29" s="386"/>
      <c r="E29" s="386"/>
      <c r="F29" s="386"/>
      <c r="G29" s="386"/>
      <c r="H29" s="386"/>
      <c r="I29" s="386"/>
      <c r="J29" s="386"/>
      <c r="K29" s="387" t="s">
        <v>202</v>
      </c>
      <c r="L29" s="387"/>
      <c r="M29" s="387"/>
      <c r="N29" s="387"/>
      <c r="O29" s="387"/>
      <c r="P29" s="387"/>
      <c r="Q29" s="387"/>
      <c r="R29" s="387"/>
      <c r="S29" s="387"/>
      <c r="T29" s="387"/>
      <c r="U29" s="387"/>
      <c r="V29" s="387"/>
      <c r="W29" s="387"/>
      <c r="X29" s="387"/>
      <c r="Y29" s="387"/>
      <c r="Z29" s="387"/>
      <c r="AA29" s="387"/>
      <c r="AB29" s="387"/>
      <c r="AC29" s="387"/>
      <c r="AD29" s="387"/>
      <c r="AE29" s="387"/>
      <c r="AF29" s="387"/>
      <c r="AG29" s="387"/>
      <c r="AH29" s="387"/>
      <c r="AI29" s="387"/>
      <c r="AJ29" s="387"/>
      <c r="AK29" s="387"/>
      <c r="AL29" s="387"/>
      <c r="AM29" s="387"/>
      <c r="AN29" s="387"/>
      <c r="AO29" s="387"/>
      <c r="AP29" s="387"/>
      <c r="AQ29" s="387"/>
      <c r="AR29" s="387"/>
      <c r="AS29" s="387"/>
      <c r="AT29" s="387"/>
      <c r="AU29" s="387"/>
      <c r="AV29" s="387"/>
      <c r="AW29" s="387"/>
      <c r="AX29" s="387"/>
      <c r="AY29" s="409" t="s">
        <v>203</v>
      </c>
      <c r="AZ29" s="409"/>
      <c r="BA29" s="409"/>
      <c r="BB29" s="409"/>
      <c r="BC29" s="409"/>
      <c r="BD29" s="409"/>
      <c r="BE29" s="409"/>
      <c r="BF29" s="409"/>
      <c r="BG29" s="409"/>
      <c r="BH29" s="409"/>
      <c r="BI29" s="409"/>
      <c r="BJ29" s="409"/>
      <c r="BK29" s="409"/>
      <c r="BL29" s="409"/>
      <c r="BM29" s="409"/>
      <c r="BN29" s="409"/>
      <c r="BO29" s="409"/>
      <c r="BP29" s="409"/>
      <c r="BQ29" s="386"/>
      <c r="BR29" s="386"/>
      <c r="BS29" s="386"/>
      <c r="BT29" s="386"/>
      <c r="BU29" s="386"/>
      <c r="BV29" s="386"/>
      <c r="BW29" s="386"/>
      <c r="BX29" s="386"/>
      <c r="BY29" s="386"/>
      <c r="BZ29" s="386"/>
      <c r="CA29" s="386"/>
      <c r="CB29" s="386"/>
      <c r="CC29" s="386"/>
      <c r="CD29" s="386"/>
      <c r="CE29" s="386"/>
      <c r="CF29" s="386"/>
      <c r="CG29" s="386"/>
      <c r="CH29" s="386"/>
      <c r="CI29" s="386"/>
      <c r="CJ29" s="386"/>
      <c r="CK29" s="386"/>
      <c r="CL29" s="386"/>
      <c r="CM29" s="386"/>
      <c r="CN29" s="386"/>
      <c r="CO29" s="386"/>
      <c r="CP29" s="386"/>
      <c r="CQ29" s="386"/>
      <c r="CR29" s="386"/>
      <c r="CS29" s="386"/>
      <c r="CT29" s="386"/>
      <c r="CU29" s="386"/>
      <c r="CV29" s="386"/>
      <c r="CW29" s="386"/>
      <c r="CX29" s="386"/>
      <c r="CY29" s="386"/>
      <c r="CZ29" s="386"/>
      <c r="DA29" s="386"/>
      <c r="DB29" s="386"/>
      <c r="DC29" s="386"/>
      <c r="DD29" s="410"/>
      <c r="DE29" s="410"/>
      <c r="DF29" s="410"/>
      <c r="DG29" s="410"/>
      <c r="DH29" s="410"/>
      <c r="DI29" s="410"/>
      <c r="DJ29" s="410"/>
      <c r="DK29" s="410"/>
      <c r="DL29" s="410"/>
      <c r="DM29" s="410"/>
      <c r="DN29" s="410"/>
      <c r="DO29" s="410"/>
      <c r="DP29" s="410"/>
      <c r="DQ29" s="410"/>
      <c r="DR29" s="410"/>
      <c r="DS29" s="410"/>
      <c r="DT29" s="410"/>
      <c r="DU29" s="410"/>
      <c r="DV29" s="410"/>
      <c r="DW29" s="410"/>
      <c r="DX29" s="410"/>
      <c r="DY29" s="410"/>
      <c r="DZ29" s="410"/>
      <c r="EA29" s="410"/>
      <c r="EB29" s="410"/>
      <c r="EC29" s="410"/>
      <c r="ED29" s="410"/>
      <c r="EE29" s="410"/>
      <c r="EF29" s="410"/>
      <c r="EG29" s="410"/>
      <c r="EH29" s="410"/>
      <c r="EI29" s="410"/>
      <c r="EJ29" s="410"/>
      <c r="EK29" s="410"/>
      <c r="EL29" s="410"/>
      <c r="EM29" s="410"/>
      <c r="EN29" s="410"/>
      <c r="EO29" s="410"/>
      <c r="EP29" s="410"/>
      <c r="EQ29" s="410"/>
      <c r="ER29" s="410"/>
      <c r="ES29" s="410"/>
      <c r="ET29" s="392"/>
      <c r="EU29" s="392"/>
      <c r="EV29" s="392"/>
      <c r="EW29" s="392"/>
      <c r="EX29" s="392"/>
      <c r="EY29" s="392"/>
      <c r="EZ29" s="392"/>
      <c r="FA29" s="392"/>
      <c r="FB29" s="392"/>
      <c r="FC29" s="392"/>
      <c r="FD29" s="392"/>
      <c r="FE29" s="392"/>
      <c r="FF29" s="392"/>
      <c r="FG29" s="392"/>
      <c r="FH29" s="392"/>
      <c r="FI29" s="392"/>
      <c r="FJ29" s="392"/>
    </row>
    <row r="30" spans="1:166" s="1" customFormat="1" ht="12" customHeight="1" x14ac:dyDescent="0.2">
      <c r="A30" s="407"/>
      <c r="B30" s="407"/>
      <c r="C30" s="407"/>
      <c r="D30" s="407"/>
      <c r="E30" s="407"/>
      <c r="F30" s="407"/>
      <c r="G30" s="407"/>
      <c r="H30" s="407"/>
      <c r="I30" s="407"/>
      <c r="J30" s="407"/>
      <c r="K30" s="377"/>
      <c r="L30" s="377"/>
      <c r="M30" s="377"/>
      <c r="N30" s="377"/>
      <c r="O30" s="377"/>
      <c r="P30" s="377"/>
      <c r="Q30" s="377"/>
      <c r="R30" s="377"/>
      <c r="S30" s="377"/>
      <c r="T30" s="377"/>
      <c r="U30" s="377"/>
      <c r="V30" s="377"/>
      <c r="W30" s="377"/>
      <c r="X30" s="377"/>
      <c r="Y30" s="377"/>
      <c r="Z30" s="377"/>
      <c r="AA30" s="377"/>
      <c r="AB30" s="377"/>
      <c r="AC30" s="377"/>
      <c r="AD30" s="377"/>
      <c r="AE30" s="377"/>
      <c r="AF30" s="377"/>
      <c r="AG30" s="377"/>
      <c r="AH30" s="377"/>
      <c r="AI30" s="377"/>
      <c r="AJ30" s="377"/>
      <c r="AK30" s="377"/>
      <c r="AL30" s="377"/>
      <c r="AM30" s="377"/>
      <c r="AN30" s="377"/>
      <c r="AO30" s="377"/>
      <c r="AP30" s="377"/>
      <c r="AQ30" s="377"/>
      <c r="AR30" s="377"/>
      <c r="AS30" s="377"/>
      <c r="AT30" s="377"/>
      <c r="AU30" s="377"/>
      <c r="AV30" s="377"/>
      <c r="AW30" s="377"/>
      <c r="AX30" s="377"/>
      <c r="AY30" s="407"/>
      <c r="AZ30" s="407"/>
      <c r="BA30" s="407"/>
      <c r="BB30" s="407"/>
      <c r="BC30" s="407"/>
      <c r="BD30" s="407"/>
      <c r="BE30" s="407"/>
      <c r="BF30" s="407"/>
      <c r="BG30" s="407"/>
      <c r="BH30" s="407"/>
      <c r="BI30" s="407"/>
      <c r="BJ30" s="407"/>
      <c r="BK30" s="407"/>
      <c r="BL30" s="407"/>
      <c r="BM30" s="407"/>
      <c r="BN30" s="407"/>
      <c r="BO30" s="407"/>
      <c r="BP30" s="407"/>
      <c r="BQ30" s="407"/>
      <c r="BR30" s="407"/>
      <c r="BS30" s="407"/>
      <c r="BT30" s="407"/>
      <c r="BU30" s="407"/>
      <c r="BV30" s="407"/>
      <c r="BW30" s="407"/>
      <c r="BX30" s="407"/>
      <c r="BY30" s="407"/>
      <c r="BZ30" s="407"/>
      <c r="CA30" s="407"/>
      <c r="CB30" s="407"/>
      <c r="CC30" s="407"/>
      <c r="CD30" s="407"/>
      <c r="CE30" s="407"/>
      <c r="CF30" s="407"/>
      <c r="CG30" s="407"/>
      <c r="CH30" s="407"/>
      <c r="CI30" s="407"/>
      <c r="CJ30" s="407"/>
      <c r="CK30" s="407"/>
      <c r="CL30" s="407"/>
      <c r="CM30" s="407"/>
      <c r="CN30" s="407"/>
      <c r="CO30" s="407"/>
      <c r="CP30" s="407"/>
      <c r="CQ30" s="407"/>
      <c r="CR30" s="407"/>
      <c r="CS30" s="407"/>
      <c r="CT30" s="407"/>
      <c r="CU30" s="407"/>
      <c r="CV30" s="407"/>
      <c r="CW30" s="407"/>
      <c r="CX30" s="407"/>
      <c r="CY30" s="407"/>
      <c r="CZ30" s="407"/>
      <c r="DA30" s="407"/>
      <c r="DB30" s="407"/>
      <c r="DC30" s="407"/>
      <c r="DD30" s="408"/>
      <c r="DE30" s="408"/>
      <c r="DF30" s="408"/>
      <c r="DG30" s="408"/>
      <c r="DH30" s="408"/>
      <c r="DI30" s="408"/>
      <c r="DJ30" s="408"/>
      <c r="DK30" s="408"/>
      <c r="DL30" s="408"/>
      <c r="DM30" s="408"/>
      <c r="DN30" s="408"/>
      <c r="DO30" s="408"/>
      <c r="DP30" s="408"/>
      <c r="DQ30" s="408"/>
      <c r="DR30" s="408"/>
      <c r="DS30" s="408"/>
      <c r="DT30" s="408"/>
      <c r="DU30" s="408"/>
      <c r="DV30" s="408"/>
      <c r="DW30" s="408"/>
      <c r="DX30" s="408"/>
      <c r="DY30" s="408"/>
      <c r="DZ30" s="408"/>
      <c r="EA30" s="408"/>
      <c r="EB30" s="408"/>
      <c r="EC30" s="408"/>
      <c r="ED30" s="408"/>
      <c r="EE30" s="408"/>
      <c r="EF30" s="408"/>
      <c r="EG30" s="408"/>
      <c r="EH30" s="408"/>
      <c r="EI30" s="408"/>
      <c r="EJ30" s="408"/>
      <c r="EK30" s="408"/>
      <c r="EL30" s="408"/>
      <c r="EM30" s="408"/>
      <c r="EN30" s="408"/>
      <c r="EO30" s="408"/>
      <c r="EP30" s="408"/>
      <c r="EQ30" s="408"/>
      <c r="ER30" s="408"/>
      <c r="ES30" s="408"/>
      <c r="ET30" s="382"/>
      <c r="EU30" s="382"/>
      <c r="EV30" s="382"/>
      <c r="EW30" s="382"/>
      <c r="EX30" s="382"/>
      <c r="EY30" s="382"/>
      <c r="EZ30" s="382"/>
      <c r="FA30" s="382"/>
      <c r="FB30" s="382"/>
      <c r="FC30" s="382"/>
      <c r="FD30" s="382"/>
      <c r="FE30" s="382"/>
      <c r="FF30" s="382"/>
      <c r="FG30" s="382"/>
      <c r="FH30" s="382"/>
      <c r="FI30" s="382"/>
      <c r="FJ30" s="382"/>
    </row>
    <row r="31" spans="1:166" s="1" customFormat="1" ht="12" customHeight="1" x14ac:dyDescent="0.2">
      <c r="A31" s="407"/>
      <c r="B31" s="407"/>
      <c r="C31" s="407"/>
      <c r="D31" s="407"/>
      <c r="E31" s="407"/>
      <c r="F31" s="407"/>
      <c r="G31" s="407"/>
      <c r="H31" s="407"/>
      <c r="I31" s="407"/>
      <c r="J31" s="407"/>
      <c r="K31" s="377"/>
      <c r="L31" s="377"/>
      <c r="M31" s="377"/>
      <c r="N31" s="377"/>
      <c r="O31" s="377"/>
      <c r="P31" s="377"/>
      <c r="Q31" s="377"/>
      <c r="R31" s="377"/>
      <c r="S31" s="377"/>
      <c r="T31" s="377"/>
      <c r="U31" s="377"/>
      <c r="V31" s="377"/>
      <c r="W31" s="377"/>
      <c r="X31" s="377"/>
      <c r="Y31" s="377"/>
      <c r="Z31" s="377"/>
      <c r="AA31" s="377"/>
      <c r="AB31" s="377"/>
      <c r="AC31" s="377"/>
      <c r="AD31" s="377"/>
      <c r="AE31" s="377"/>
      <c r="AF31" s="377"/>
      <c r="AG31" s="377"/>
      <c r="AH31" s="377"/>
      <c r="AI31" s="377"/>
      <c r="AJ31" s="377"/>
      <c r="AK31" s="377"/>
      <c r="AL31" s="377"/>
      <c r="AM31" s="377"/>
      <c r="AN31" s="377"/>
      <c r="AO31" s="377"/>
      <c r="AP31" s="377"/>
      <c r="AQ31" s="377"/>
      <c r="AR31" s="377"/>
      <c r="AS31" s="377"/>
      <c r="AT31" s="377"/>
      <c r="AU31" s="377"/>
      <c r="AV31" s="377"/>
      <c r="AW31" s="377"/>
      <c r="AX31" s="377"/>
      <c r="AY31" s="407"/>
      <c r="AZ31" s="407"/>
      <c r="BA31" s="407"/>
      <c r="BB31" s="407"/>
      <c r="BC31" s="407"/>
      <c r="BD31" s="407"/>
      <c r="BE31" s="407"/>
      <c r="BF31" s="407"/>
      <c r="BG31" s="407"/>
      <c r="BH31" s="407"/>
      <c r="BI31" s="407"/>
      <c r="BJ31" s="407"/>
      <c r="BK31" s="407"/>
      <c r="BL31" s="407"/>
      <c r="BM31" s="407"/>
      <c r="BN31" s="407"/>
      <c r="BO31" s="407"/>
      <c r="BP31" s="407"/>
      <c r="BQ31" s="407"/>
      <c r="BR31" s="407"/>
      <c r="BS31" s="407"/>
      <c r="BT31" s="407"/>
      <c r="BU31" s="407"/>
      <c r="BV31" s="407"/>
      <c r="BW31" s="407"/>
      <c r="BX31" s="407"/>
      <c r="BY31" s="407"/>
      <c r="BZ31" s="407"/>
      <c r="CA31" s="407"/>
      <c r="CB31" s="407"/>
      <c r="CC31" s="407"/>
      <c r="CD31" s="407"/>
      <c r="CE31" s="407"/>
      <c r="CF31" s="407"/>
      <c r="CG31" s="407"/>
      <c r="CH31" s="407"/>
      <c r="CI31" s="407"/>
      <c r="CJ31" s="407"/>
      <c r="CK31" s="407"/>
      <c r="CL31" s="407"/>
      <c r="CM31" s="407"/>
      <c r="CN31" s="407"/>
      <c r="CO31" s="407"/>
      <c r="CP31" s="407"/>
      <c r="CQ31" s="407"/>
      <c r="CR31" s="407"/>
      <c r="CS31" s="407"/>
      <c r="CT31" s="407"/>
      <c r="CU31" s="407"/>
      <c r="CV31" s="407"/>
      <c r="CW31" s="407"/>
      <c r="CX31" s="407"/>
      <c r="CY31" s="407"/>
      <c r="CZ31" s="407"/>
      <c r="DA31" s="407"/>
      <c r="DB31" s="407"/>
      <c r="DC31" s="407"/>
      <c r="DD31" s="408"/>
      <c r="DE31" s="408"/>
      <c r="DF31" s="408"/>
      <c r="DG31" s="408"/>
      <c r="DH31" s="408"/>
      <c r="DI31" s="408"/>
      <c r="DJ31" s="408"/>
      <c r="DK31" s="408"/>
      <c r="DL31" s="408"/>
      <c r="DM31" s="408"/>
      <c r="DN31" s="408"/>
      <c r="DO31" s="408"/>
      <c r="DP31" s="408"/>
      <c r="DQ31" s="408"/>
      <c r="DR31" s="408"/>
      <c r="DS31" s="408"/>
      <c r="DT31" s="408"/>
      <c r="DU31" s="408"/>
      <c r="DV31" s="408"/>
      <c r="DW31" s="408"/>
      <c r="DX31" s="408"/>
      <c r="DY31" s="408"/>
      <c r="DZ31" s="408"/>
      <c r="EA31" s="408"/>
      <c r="EB31" s="408"/>
      <c r="EC31" s="408"/>
      <c r="ED31" s="408"/>
      <c r="EE31" s="408"/>
      <c r="EF31" s="408"/>
      <c r="EG31" s="408"/>
      <c r="EH31" s="408"/>
      <c r="EI31" s="408"/>
      <c r="EJ31" s="408"/>
      <c r="EK31" s="408"/>
      <c r="EL31" s="408"/>
      <c r="EM31" s="408"/>
      <c r="EN31" s="408"/>
      <c r="EO31" s="408"/>
      <c r="EP31" s="408"/>
      <c r="EQ31" s="408"/>
      <c r="ER31" s="408"/>
      <c r="ES31" s="408"/>
      <c r="ET31" s="382"/>
      <c r="EU31" s="382"/>
      <c r="EV31" s="382"/>
      <c r="EW31" s="382"/>
      <c r="EX31" s="382"/>
      <c r="EY31" s="382"/>
      <c r="EZ31" s="382"/>
      <c r="FA31" s="382"/>
      <c r="FB31" s="382"/>
      <c r="FC31" s="382"/>
      <c r="FD31" s="382"/>
      <c r="FE31" s="382"/>
      <c r="FF31" s="382"/>
      <c r="FG31" s="382"/>
      <c r="FH31" s="382"/>
      <c r="FI31" s="382"/>
      <c r="FJ31" s="382"/>
    </row>
    <row r="32" spans="1:166" s="1" customFormat="1" ht="12" customHeight="1" x14ac:dyDescent="0.2"/>
    <row r="33" spans="1:166" s="1" customFormat="1" ht="14.25" customHeight="1" x14ac:dyDescent="0.2">
      <c r="B33" s="57" t="s">
        <v>88</v>
      </c>
    </row>
    <row r="34" spans="1:166" s="1" customFormat="1" ht="12.75" customHeight="1" x14ac:dyDescent="0.2">
      <c r="A34" s="393" t="s">
        <v>80</v>
      </c>
      <c r="B34" s="394"/>
      <c r="C34" s="394"/>
      <c r="D34" s="394"/>
      <c r="E34" s="394"/>
      <c r="F34" s="394"/>
      <c r="G34" s="394"/>
      <c r="H34" s="395"/>
      <c r="I34" s="393" t="s">
        <v>81</v>
      </c>
      <c r="J34" s="394"/>
      <c r="K34" s="394"/>
      <c r="L34" s="394"/>
      <c r="M34" s="394"/>
      <c r="N34" s="394"/>
      <c r="O34" s="394"/>
      <c r="P34" s="394"/>
      <c r="Q34" s="394"/>
      <c r="R34" s="394"/>
      <c r="S34" s="394"/>
      <c r="T34" s="394"/>
      <c r="U34" s="394"/>
      <c r="V34" s="394"/>
      <c r="W34" s="394"/>
      <c r="X34" s="394"/>
      <c r="Y34" s="394"/>
      <c r="Z34" s="394"/>
      <c r="AA34" s="394"/>
      <c r="AB34" s="394"/>
      <c r="AC34" s="394"/>
      <c r="AD34" s="394"/>
      <c r="AE34" s="394"/>
      <c r="AF34" s="394"/>
      <c r="AG34" s="394"/>
      <c r="AH34" s="394"/>
      <c r="AI34" s="394"/>
      <c r="AJ34" s="394"/>
      <c r="AK34" s="394"/>
      <c r="AL34" s="394"/>
      <c r="AM34" s="394"/>
      <c r="AN34" s="394"/>
      <c r="AO34" s="394"/>
      <c r="AP34" s="394"/>
      <c r="AQ34" s="394"/>
      <c r="AR34" s="394"/>
      <c r="AS34" s="393" t="s">
        <v>89</v>
      </c>
      <c r="AT34" s="394"/>
      <c r="AU34" s="394"/>
      <c r="AV34" s="394"/>
      <c r="AW34" s="394"/>
      <c r="AX34" s="394"/>
      <c r="AY34" s="394"/>
      <c r="AZ34" s="394"/>
      <c r="BA34" s="394"/>
      <c r="BB34" s="394"/>
      <c r="BC34" s="394"/>
      <c r="BD34" s="394"/>
      <c r="BE34" s="394"/>
      <c r="BF34" s="394"/>
      <c r="BG34" s="395"/>
      <c r="BH34" s="393" t="s">
        <v>90</v>
      </c>
      <c r="BI34" s="394"/>
      <c r="BJ34" s="394"/>
      <c r="BK34" s="394"/>
      <c r="BL34" s="394"/>
      <c r="BM34" s="394"/>
      <c r="BN34" s="394"/>
      <c r="BO34" s="394"/>
      <c r="BP34" s="394"/>
      <c r="BQ34" s="394"/>
      <c r="BR34" s="394"/>
      <c r="BS34" s="394"/>
      <c r="BT34" s="394"/>
      <c r="BU34" s="395"/>
      <c r="BV34" s="402" t="s">
        <v>91</v>
      </c>
      <c r="BW34" s="403"/>
      <c r="BX34" s="403"/>
      <c r="BY34" s="403"/>
      <c r="BZ34" s="403"/>
      <c r="CA34" s="403"/>
      <c r="CB34" s="403"/>
      <c r="CC34" s="403"/>
      <c r="CD34" s="403"/>
      <c r="CE34" s="403"/>
      <c r="CF34" s="403"/>
      <c r="CG34" s="403"/>
      <c r="CH34" s="403"/>
      <c r="CI34" s="403"/>
      <c r="CJ34" s="403"/>
      <c r="CK34" s="403"/>
      <c r="CL34" s="403"/>
      <c r="CM34" s="403"/>
      <c r="CN34" s="403"/>
      <c r="CO34" s="403"/>
      <c r="CP34" s="403"/>
      <c r="CQ34" s="403"/>
      <c r="CR34" s="403"/>
      <c r="CS34" s="403"/>
      <c r="CT34" s="403"/>
      <c r="CU34" s="403"/>
      <c r="CV34" s="403"/>
      <c r="CW34" s="403"/>
      <c r="CX34" s="403"/>
      <c r="CY34" s="403"/>
      <c r="CZ34" s="403"/>
      <c r="DA34" s="403"/>
      <c r="DB34" s="403"/>
      <c r="DC34" s="403"/>
      <c r="DD34" s="403"/>
      <c r="DE34" s="403"/>
      <c r="DF34" s="403"/>
      <c r="DG34" s="403"/>
      <c r="DH34" s="403"/>
      <c r="DI34" s="403"/>
      <c r="DJ34" s="403"/>
      <c r="DK34" s="403"/>
      <c r="DL34" s="403"/>
      <c r="DM34" s="403"/>
      <c r="DN34" s="403"/>
      <c r="DO34" s="403"/>
      <c r="DP34" s="403"/>
      <c r="DQ34" s="403"/>
      <c r="DR34" s="403"/>
      <c r="DS34" s="403"/>
      <c r="DT34" s="403"/>
      <c r="DU34" s="403"/>
      <c r="DV34" s="403"/>
      <c r="DW34" s="403"/>
      <c r="DX34" s="403"/>
      <c r="DY34" s="403"/>
      <c r="DZ34" s="403"/>
      <c r="EA34" s="403"/>
      <c r="EB34" s="403"/>
      <c r="EC34" s="403"/>
      <c r="ED34" s="403"/>
      <c r="EE34" s="403"/>
      <c r="EF34" s="403"/>
      <c r="EG34" s="403"/>
      <c r="EH34" s="403"/>
      <c r="EI34" s="403"/>
      <c r="EJ34" s="403"/>
      <c r="EK34" s="403"/>
      <c r="EL34" s="403"/>
      <c r="EM34" s="403"/>
      <c r="EN34" s="403"/>
      <c r="EO34" s="403"/>
      <c r="EP34" s="403"/>
      <c r="EQ34" s="403"/>
      <c r="ER34" s="403"/>
      <c r="ES34" s="403"/>
      <c r="ET34" s="403"/>
      <c r="EU34" s="403"/>
      <c r="EV34" s="404"/>
      <c r="EW34" s="393" t="s">
        <v>92</v>
      </c>
      <c r="EX34" s="394"/>
      <c r="EY34" s="394"/>
      <c r="EZ34" s="394"/>
      <c r="FA34" s="394"/>
      <c r="FB34" s="394"/>
      <c r="FC34" s="394"/>
      <c r="FD34" s="394"/>
      <c r="FE34" s="394"/>
      <c r="FF34" s="394"/>
      <c r="FG34" s="394"/>
      <c r="FH34" s="394"/>
      <c r="FI34" s="394"/>
      <c r="FJ34" s="395"/>
    </row>
    <row r="35" spans="1:166" s="1" customFormat="1" ht="12.75" customHeight="1" x14ac:dyDescent="0.2">
      <c r="A35" s="396"/>
      <c r="B35" s="397"/>
      <c r="C35" s="397"/>
      <c r="D35" s="397"/>
      <c r="E35" s="397"/>
      <c r="F35" s="397"/>
      <c r="G35" s="397"/>
      <c r="H35" s="398"/>
      <c r="I35" s="396"/>
      <c r="J35" s="397"/>
      <c r="K35" s="397"/>
      <c r="L35" s="397"/>
      <c r="M35" s="397"/>
      <c r="N35" s="397"/>
      <c r="O35" s="397"/>
      <c r="P35" s="397"/>
      <c r="Q35" s="397"/>
      <c r="R35" s="397"/>
      <c r="S35" s="397"/>
      <c r="T35" s="397"/>
      <c r="U35" s="397"/>
      <c r="V35" s="397"/>
      <c r="W35" s="397"/>
      <c r="X35" s="397"/>
      <c r="Y35" s="397"/>
      <c r="Z35" s="397"/>
      <c r="AA35" s="397"/>
      <c r="AB35" s="397"/>
      <c r="AC35" s="397"/>
      <c r="AD35" s="397"/>
      <c r="AE35" s="397"/>
      <c r="AF35" s="397"/>
      <c r="AG35" s="397"/>
      <c r="AH35" s="397"/>
      <c r="AI35" s="397"/>
      <c r="AJ35" s="397"/>
      <c r="AK35" s="397"/>
      <c r="AL35" s="397"/>
      <c r="AM35" s="397"/>
      <c r="AN35" s="397"/>
      <c r="AO35" s="397"/>
      <c r="AP35" s="397"/>
      <c r="AQ35" s="397"/>
      <c r="AR35" s="397"/>
      <c r="AS35" s="396"/>
      <c r="AT35" s="397"/>
      <c r="AU35" s="397"/>
      <c r="AV35" s="397"/>
      <c r="AW35" s="397"/>
      <c r="AX35" s="397"/>
      <c r="AY35" s="397"/>
      <c r="AZ35" s="397"/>
      <c r="BA35" s="397"/>
      <c r="BB35" s="397"/>
      <c r="BC35" s="397"/>
      <c r="BD35" s="397"/>
      <c r="BE35" s="397"/>
      <c r="BF35" s="397"/>
      <c r="BG35" s="398"/>
      <c r="BH35" s="396"/>
      <c r="BI35" s="397"/>
      <c r="BJ35" s="397"/>
      <c r="BK35" s="397"/>
      <c r="BL35" s="397"/>
      <c r="BM35" s="397"/>
      <c r="BN35" s="397"/>
      <c r="BO35" s="397"/>
      <c r="BP35" s="397"/>
      <c r="BQ35" s="397"/>
      <c r="BR35" s="397"/>
      <c r="BS35" s="397"/>
      <c r="BT35" s="397"/>
      <c r="BU35" s="398"/>
      <c r="BV35" s="399" t="s">
        <v>93</v>
      </c>
      <c r="BW35" s="400"/>
      <c r="BX35" s="400"/>
      <c r="BY35" s="400"/>
      <c r="BZ35" s="400"/>
      <c r="CA35" s="400"/>
      <c r="CB35" s="400"/>
      <c r="CC35" s="400"/>
      <c r="CD35" s="400"/>
      <c r="CE35" s="400"/>
      <c r="CF35" s="400"/>
      <c r="CG35" s="400"/>
      <c r="CH35" s="400"/>
      <c r="CI35" s="400"/>
      <c r="CJ35" s="400"/>
      <c r="CK35" s="400"/>
      <c r="CL35" s="400"/>
      <c r="CM35" s="400"/>
      <c r="CN35" s="400"/>
      <c r="CO35" s="400"/>
      <c r="CP35" s="400"/>
      <c r="CQ35" s="400"/>
      <c r="CR35" s="400"/>
      <c r="CS35" s="400"/>
      <c r="CT35" s="400"/>
      <c r="CU35" s="400"/>
      <c r="CV35" s="400"/>
      <c r="CW35" s="400"/>
      <c r="CX35" s="400"/>
      <c r="CY35" s="400"/>
      <c r="CZ35" s="401"/>
      <c r="DA35" s="402" t="s">
        <v>94</v>
      </c>
      <c r="DB35" s="403"/>
      <c r="DC35" s="403"/>
      <c r="DD35" s="403"/>
      <c r="DE35" s="403"/>
      <c r="DF35" s="403"/>
      <c r="DG35" s="403"/>
      <c r="DH35" s="403"/>
      <c r="DI35" s="403"/>
      <c r="DJ35" s="403"/>
      <c r="DK35" s="403"/>
      <c r="DL35" s="403"/>
      <c r="DM35" s="403"/>
      <c r="DN35" s="403"/>
      <c r="DO35" s="403"/>
      <c r="DP35" s="403"/>
      <c r="DQ35" s="403"/>
      <c r="DR35" s="403"/>
      <c r="DS35" s="403"/>
      <c r="DT35" s="403"/>
      <c r="DU35" s="403"/>
      <c r="DV35" s="403"/>
      <c r="DW35" s="403"/>
      <c r="DX35" s="403"/>
      <c r="DY35" s="403"/>
      <c r="DZ35" s="403"/>
      <c r="EA35" s="403"/>
      <c r="EB35" s="403"/>
      <c r="EC35" s="403"/>
      <c r="ED35" s="403"/>
      <c r="EE35" s="403"/>
      <c r="EF35" s="403"/>
      <c r="EG35" s="403"/>
      <c r="EH35" s="403"/>
      <c r="EI35" s="403"/>
      <c r="EJ35" s="403"/>
      <c r="EK35" s="403"/>
      <c r="EL35" s="403"/>
      <c r="EM35" s="403"/>
      <c r="EN35" s="403"/>
      <c r="EO35" s="403"/>
      <c r="EP35" s="403"/>
      <c r="EQ35" s="403"/>
      <c r="ER35" s="403"/>
      <c r="ES35" s="403"/>
      <c r="ET35" s="403"/>
      <c r="EU35" s="403"/>
      <c r="EV35" s="404"/>
      <c r="EW35" s="396"/>
      <c r="EX35" s="397"/>
      <c r="EY35" s="397"/>
      <c r="EZ35" s="397"/>
      <c r="FA35" s="397"/>
      <c r="FB35" s="397"/>
      <c r="FC35" s="397"/>
      <c r="FD35" s="397"/>
      <c r="FE35" s="397"/>
      <c r="FF35" s="397"/>
      <c r="FG35" s="397"/>
      <c r="FH35" s="397"/>
      <c r="FI35" s="397"/>
      <c r="FJ35" s="398"/>
    </row>
    <row r="36" spans="1:166" s="1" customFormat="1" ht="42" customHeight="1" x14ac:dyDescent="0.2">
      <c r="A36" s="399"/>
      <c r="B36" s="400"/>
      <c r="C36" s="400"/>
      <c r="D36" s="400"/>
      <c r="E36" s="400"/>
      <c r="F36" s="400"/>
      <c r="G36" s="400"/>
      <c r="H36" s="401"/>
      <c r="I36" s="399"/>
      <c r="J36" s="400"/>
      <c r="K36" s="400"/>
      <c r="L36" s="400"/>
      <c r="M36" s="400"/>
      <c r="N36" s="400"/>
      <c r="O36" s="400"/>
      <c r="P36" s="400"/>
      <c r="Q36" s="400"/>
      <c r="R36" s="400"/>
      <c r="S36" s="400"/>
      <c r="T36" s="400"/>
      <c r="U36" s="400"/>
      <c r="V36" s="400"/>
      <c r="W36" s="400"/>
      <c r="X36" s="400"/>
      <c r="Y36" s="400"/>
      <c r="Z36" s="400"/>
      <c r="AA36" s="400"/>
      <c r="AB36" s="400"/>
      <c r="AC36" s="400"/>
      <c r="AD36" s="400"/>
      <c r="AE36" s="400"/>
      <c r="AF36" s="400"/>
      <c r="AG36" s="400"/>
      <c r="AH36" s="400"/>
      <c r="AI36" s="400"/>
      <c r="AJ36" s="400"/>
      <c r="AK36" s="400"/>
      <c r="AL36" s="400"/>
      <c r="AM36" s="400"/>
      <c r="AN36" s="400"/>
      <c r="AO36" s="400"/>
      <c r="AP36" s="400"/>
      <c r="AQ36" s="400"/>
      <c r="AR36" s="400"/>
      <c r="AS36" s="399"/>
      <c r="AT36" s="400"/>
      <c r="AU36" s="400"/>
      <c r="AV36" s="400"/>
      <c r="AW36" s="400"/>
      <c r="AX36" s="400"/>
      <c r="AY36" s="400"/>
      <c r="AZ36" s="400"/>
      <c r="BA36" s="400"/>
      <c r="BB36" s="400"/>
      <c r="BC36" s="400"/>
      <c r="BD36" s="400"/>
      <c r="BE36" s="400"/>
      <c r="BF36" s="400"/>
      <c r="BG36" s="401"/>
      <c r="BH36" s="399"/>
      <c r="BI36" s="400"/>
      <c r="BJ36" s="400"/>
      <c r="BK36" s="400"/>
      <c r="BL36" s="400"/>
      <c r="BM36" s="400"/>
      <c r="BN36" s="400"/>
      <c r="BO36" s="400"/>
      <c r="BP36" s="400"/>
      <c r="BQ36" s="400"/>
      <c r="BR36" s="400"/>
      <c r="BS36" s="400"/>
      <c r="BT36" s="400"/>
      <c r="BU36" s="401"/>
      <c r="BV36" s="403" t="s">
        <v>95</v>
      </c>
      <c r="BW36" s="403"/>
      <c r="BX36" s="403"/>
      <c r="BY36" s="403"/>
      <c r="BZ36" s="403"/>
      <c r="CA36" s="403"/>
      <c r="CB36" s="403"/>
      <c r="CC36" s="403"/>
      <c r="CD36" s="403"/>
      <c r="CE36" s="403"/>
      <c r="CF36" s="403"/>
      <c r="CG36" s="403"/>
      <c r="CH36" s="403"/>
      <c r="CI36" s="404"/>
      <c r="CJ36" s="402" t="s">
        <v>96</v>
      </c>
      <c r="CK36" s="403"/>
      <c r="CL36" s="403"/>
      <c r="CM36" s="403"/>
      <c r="CN36" s="403"/>
      <c r="CO36" s="403"/>
      <c r="CP36" s="403"/>
      <c r="CQ36" s="403"/>
      <c r="CR36" s="403"/>
      <c r="CS36" s="403"/>
      <c r="CT36" s="403"/>
      <c r="CU36" s="403"/>
      <c r="CV36" s="403"/>
      <c r="CW36" s="403"/>
      <c r="CX36" s="403"/>
      <c r="CY36" s="403"/>
      <c r="CZ36" s="404"/>
      <c r="DA36" s="403" t="s">
        <v>95</v>
      </c>
      <c r="DB36" s="403"/>
      <c r="DC36" s="403"/>
      <c r="DD36" s="403"/>
      <c r="DE36" s="403"/>
      <c r="DF36" s="403"/>
      <c r="DG36" s="403"/>
      <c r="DH36" s="403"/>
      <c r="DI36" s="403"/>
      <c r="DJ36" s="403"/>
      <c r="DK36" s="403"/>
      <c r="DL36" s="403"/>
      <c r="DM36" s="403"/>
      <c r="DN36" s="404"/>
      <c r="DO36" s="402" t="s">
        <v>96</v>
      </c>
      <c r="DP36" s="403"/>
      <c r="DQ36" s="403"/>
      <c r="DR36" s="403"/>
      <c r="DS36" s="403"/>
      <c r="DT36" s="403"/>
      <c r="DU36" s="403"/>
      <c r="DV36" s="403"/>
      <c r="DW36" s="403"/>
      <c r="DX36" s="403"/>
      <c r="DY36" s="403"/>
      <c r="DZ36" s="403"/>
      <c r="EA36" s="403"/>
      <c r="EB36" s="403"/>
      <c r="EC36" s="403"/>
      <c r="ED36" s="403"/>
      <c r="EE36" s="404"/>
      <c r="EF36" s="402" t="s">
        <v>97</v>
      </c>
      <c r="EG36" s="403"/>
      <c r="EH36" s="403"/>
      <c r="EI36" s="403"/>
      <c r="EJ36" s="403"/>
      <c r="EK36" s="403"/>
      <c r="EL36" s="403"/>
      <c r="EM36" s="403"/>
      <c r="EN36" s="403"/>
      <c r="EO36" s="403"/>
      <c r="EP36" s="403"/>
      <c r="EQ36" s="403"/>
      <c r="ER36" s="403"/>
      <c r="ES36" s="403"/>
      <c r="ET36" s="403"/>
      <c r="EU36" s="403"/>
      <c r="EV36" s="404"/>
      <c r="EW36" s="399"/>
      <c r="EX36" s="400"/>
      <c r="EY36" s="400"/>
      <c r="EZ36" s="400"/>
      <c r="FA36" s="400"/>
      <c r="FB36" s="400"/>
      <c r="FC36" s="400"/>
      <c r="FD36" s="400"/>
      <c r="FE36" s="400"/>
      <c r="FF36" s="400"/>
      <c r="FG36" s="400"/>
      <c r="FH36" s="400"/>
      <c r="FI36" s="400"/>
      <c r="FJ36" s="401"/>
    </row>
    <row r="37" spans="1:166" s="1" customFormat="1" ht="12" customHeight="1" x14ac:dyDescent="0.2">
      <c r="A37" s="382">
        <v>1</v>
      </c>
      <c r="B37" s="382"/>
      <c r="C37" s="382"/>
      <c r="D37" s="382"/>
      <c r="E37" s="382"/>
      <c r="F37" s="382"/>
      <c r="G37" s="382"/>
      <c r="H37" s="382"/>
      <c r="I37" s="382">
        <v>2</v>
      </c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2"/>
      <c r="X37" s="382"/>
      <c r="Y37" s="382"/>
      <c r="Z37" s="382"/>
      <c r="AA37" s="382"/>
      <c r="AB37" s="382"/>
      <c r="AC37" s="382"/>
      <c r="AD37" s="382"/>
      <c r="AE37" s="382"/>
      <c r="AF37" s="382"/>
      <c r="AG37" s="382"/>
      <c r="AH37" s="382"/>
      <c r="AI37" s="382"/>
      <c r="AJ37" s="382"/>
      <c r="AK37" s="382"/>
      <c r="AL37" s="382"/>
      <c r="AM37" s="382"/>
      <c r="AN37" s="382"/>
      <c r="AO37" s="382"/>
      <c r="AP37" s="382"/>
      <c r="AQ37" s="382"/>
      <c r="AR37" s="382"/>
      <c r="AS37" s="382">
        <v>3</v>
      </c>
      <c r="AT37" s="382"/>
      <c r="AU37" s="382"/>
      <c r="AV37" s="382"/>
      <c r="AW37" s="382"/>
      <c r="AX37" s="382"/>
      <c r="AY37" s="382"/>
      <c r="AZ37" s="382"/>
      <c r="BA37" s="382"/>
      <c r="BB37" s="382"/>
      <c r="BC37" s="382"/>
      <c r="BD37" s="382"/>
      <c r="BE37" s="382"/>
      <c r="BF37" s="382"/>
      <c r="BG37" s="382"/>
      <c r="BH37" s="382">
        <v>4</v>
      </c>
      <c r="BI37" s="382"/>
      <c r="BJ37" s="382"/>
      <c r="BK37" s="382"/>
      <c r="BL37" s="382"/>
      <c r="BM37" s="382"/>
      <c r="BN37" s="382"/>
      <c r="BO37" s="382"/>
      <c r="BP37" s="382"/>
      <c r="BQ37" s="382"/>
      <c r="BR37" s="382"/>
      <c r="BS37" s="382"/>
      <c r="BT37" s="382"/>
      <c r="BU37" s="382"/>
      <c r="BV37" s="382">
        <v>5</v>
      </c>
      <c r="BW37" s="382"/>
      <c r="BX37" s="382"/>
      <c r="BY37" s="382"/>
      <c r="BZ37" s="382"/>
      <c r="CA37" s="382"/>
      <c r="CB37" s="382"/>
      <c r="CC37" s="382"/>
      <c r="CD37" s="382"/>
      <c r="CE37" s="382"/>
      <c r="CF37" s="382"/>
      <c r="CG37" s="382"/>
      <c r="CH37" s="382"/>
      <c r="CI37" s="382"/>
      <c r="CJ37" s="382">
        <v>6</v>
      </c>
      <c r="CK37" s="382"/>
      <c r="CL37" s="382"/>
      <c r="CM37" s="382"/>
      <c r="CN37" s="382"/>
      <c r="CO37" s="382"/>
      <c r="CP37" s="382"/>
      <c r="CQ37" s="382"/>
      <c r="CR37" s="382"/>
      <c r="CS37" s="382"/>
      <c r="CT37" s="382"/>
      <c r="CU37" s="382"/>
      <c r="CV37" s="382"/>
      <c r="CW37" s="382"/>
      <c r="CX37" s="382"/>
      <c r="CY37" s="382"/>
      <c r="CZ37" s="382"/>
      <c r="DA37" s="382">
        <v>7</v>
      </c>
      <c r="DB37" s="382"/>
      <c r="DC37" s="382"/>
      <c r="DD37" s="382"/>
      <c r="DE37" s="382"/>
      <c r="DF37" s="382"/>
      <c r="DG37" s="382"/>
      <c r="DH37" s="382"/>
      <c r="DI37" s="382"/>
      <c r="DJ37" s="382"/>
      <c r="DK37" s="382"/>
      <c r="DL37" s="382"/>
      <c r="DM37" s="382"/>
      <c r="DN37" s="382"/>
      <c r="DO37" s="405">
        <v>8</v>
      </c>
      <c r="DP37" s="373"/>
      <c r="DQ37" s="373"/>
      <c r="DR37" s="373"/>
      <c r="DS37" s="373"/>
      <c r="DT37" s="373"/>
      <c r="DU37" s="373"/>
      <c r="DV37" s="373"/>
      <c r="DW37" s="373"/>
      <c r="DX37" s="373"/>
      <c r="DY37" s="373"/>
      <c r="DZ37" s="373"/>
      <c r="EA37" s="373"/>
      <c r="EB37" s="373"/>
      <c r="EC37" s="373"/>
      <c r="ED37" s="373"/>
      <c r="EE37" s="406"/>
      <c r="EF37" s="405">
        <v>9</v>
      </c>
      <c r="EG37" s="373"/>
      <c r="EH37" s="373"/>
      <c r="EI37" s="373"/>
      <c r="EJ37" s="373"/>
      <c r="EK37" s="373"/>
      <c r="EL37" s="373"/>
      <c r="EM37" s="373"/>
      <c r="EN37" s="373"/>
      <c r="EO37" s="373"/>
      <c r="EP37" s="373"/>
      <c r="EQ37" s="373"/>
      <c r="ER37" s="373"/>
      <c r="ES37" s="373"/>
      <c r="ET37" s="373"/>
      <c r="EU37" s="373"/>
      <c r="EV37" s="406"/>
      <c r="EW37" s="405">
        <v>10</v>
      </c>
      <c r="EX37" s="373"/>
      <c r="EY37" s="373"/>
      <c r="EZ37" s="373"/>
      <c r="FA37" s="373"/>
      <c r="FB37" s="373"/>
      <c r="FC37" s="373"/>
      <c r="FD37" s="373"/>
      <c r="FE37" s="373"/>
      <c r="FF37" s="373"/>
      <c r="FG37" s="373"/>
      <c r="FH37" s="373"/>
      <c r="FI37" s="373"/>
      <c r="FJ37" s="406"/>
    </row>
    <row r="38" spans="1:166" s="1" customFormat="1" ht="30.75" customHeight="1" x14ac:dyDescent="0.2">
      <c r="A38" s="386" t="s">
        <v>87</v>
      </c>
      <c r="B38" s="386"/>
      <c r="C38" s="386"/>
      <c r="D38" s="386"/>
      <c r="E38" s="386"/>
      <c r="F38" s="386"/>
      <c r="G38" s="386"/>
      <c r="H38" s="386"/>
      <c r="I38" s="387" t="str">
        <f>K29</f>
        <v xml:space="preserve">Автомобиль TOYOTA CAMRY </v>
      </c>
      <c r="J38" s="387"/>
      <c r="K38" s="387"/>
      <c r="L38" s="387"/>
      <c r="M38" s="387"/>
      <c r="N38" s="387"/>
      <c r="O38" s="387"/>
      <c r="P38" s="387"/>
      <c r="Q38" s="387"/>
      <c r="R38" s="387"/>
      <c r="S38" s="387"/>
      <c r="T38" s="387"/>
      <c r="U38" s="387"/>
      <c r="V38" s="387"/>
      <c r="W38" s="387"/>
      <c r="X38" s="387"/>
      <c r="Y38" s="387"/>
      <c r="Z38" s="387"/>
      <c r="AA38" s="387"/>
      <c r="AB38" s="387"/>
      <c r="AC38" s="387"/>
      <c r="AD38" s="387"/>
      <c r="AE38" s="387"/>
      <c r="AF38" s="387"/>
      <c r="AG38" s="387"/>
      <c r="AH38" s="387"/>
      <c r="AI38" s="387"/>
      <c r="AJ38" s="387"/>
      <c r="AK38" s="387"/>
      <c r="AL38" s="387"/>
      <c r="AM38" s="387"/>
      <c r="AN38" s="387"/>
      <c r="AO38" s="387"/>
      <c r="AP38" s="387"/>
      <c r="AQ38" s="387"/>
      <c r="AR38" s="387"/>
      <c r="AS38" s="388" t="s">
        <v>204</v>
      </c>
      <c r="AT38" s="389"/>
      <c r="AU38" s="389"/>
      <c r="AV38" s="389"/>
      <c r="AW38" s="389"/>
      <c r="AX38" s="389"/>
      <c r="AY38" s="389"/>
      <c r="AZ38" s="389"/>
      <c r="BA38" s="389"/>
      <c r="BB38" s="389"/>
      <c r="BC38" s="389"/>
      <c r="BD38" s="389"/>
      <c r="BE38" s="389"/>
      <c r="BF38" s="389"/>
      <c r="BG38" s="390"/>
      <c r="BH38" s="391" t="s">
        <v>98</v>
      </c>
      <c r="BI38" s="381"/>
      <c r="BJ38" s="381"/>
      <c r="BK38" s="381"/>
      <c r="BL38" s="381"/>
      <c r="BM38" s="381"/>
      <c r="BN38" s="381"/>
      <c r="BO38" s="381"/>
      <c r="BP38" s="381"/>
      <c r="BQ38" s="381"/>
      <c r="BR38" s="381"/>
      <c r="BS38" s="381"/>
      <c r="BT38" s="381"/>
      <c r="BU38" s="381"/>
      <c r="BV38" s="384" t="e">
        <f>'КС-2 №2'!K47</f>
        <v>#REF!</v>
      </c>
      <c r="BW38" s="384"/>
      <c r="BX38" s="384"/>
      <c r="BY38" s="384"/>
      <c r="BZ38" s="384"/>
      <c r="CA38" s="384"/>
      <c r="CB38" s="384"/>
      <c r="CC38" s="384"/>
      <c r="CD38" s="384"/>
      <c r="CE38" s="384"/>
      <c r="CF38" s="384"/>
      <c r="CG38" s="384"/>
      <c r="CH38" s="384"/>
      <c r="CI38" s="384"/>
      <c r="CJ38" s="381"/>
      <c r="CK38" s="381"/>
      <c r="CL38" s="381"/>
      <c r="CM38" s="381"/>
      <c r="CN38" s="381"/>
      <c r="CO38" s="381"/>
      <c r="CP38" s="381"/>
      <c r="CQ38" s="381"/>
      <c r="CR38" s="381"/>
      <c r="CS38" s="381"/>
      <c r="CT38" s="381"/>
      <c r="CU38" s="381"/>
      <c r="CV38" s="381"/>
      <c r="CW38" s="381"/>
      <c r="CX38" s="381"/>
      <c r="CY38" s="381"/>
      <c r="CZ38" s="381"/>
      <c r="DA38" s="384" t="e">
        <f>BV38</f>
        <v>#REF!</v>
      </c>
      <c r="DB38" s="384"/>
      <c r="DC38" s="384"/>
      <c r="DD38" s="384"/>
      <c r="DE38" s="384"/>
      <c r="DF38" s="384"/>
      <c r="DG38" s="384"/>
      <c r="DH38" s="384"/>
      <c r="DI38" s="384"/>
      <c r="DJ38" s="384"/>
      <c r="DK38" s="384"/>
      <c r="DL38" s="384"/>
      <c r="DM38" s="384"/>
      <c r="DN38" s="384"/>
      <c r="DO38" s="392"/>
      <c r="DP38" s="392"/>
      <c r="DQ38" s="392"/>
      <c r="DR38" s="392"/>
      <c r="DS38" s="392"/>
      <c r="DT38" s="392"/>
      <c r="DU38" s="392"/>
      <c r="DV38" s="392"/>
      <c r="DW38" s="392"/>
      <c r="DX38" s="392"/>
      <c r="DY38" s="392"/>
      <c r="DZ38" s="392"/>
      <c r="EA38" s="392"/>
      <c r="EB38" s="392"/>
      <c r="EC38" s="392"/>
      <c r="ED38" s="392"/>
      <c r="EE38" s="392"/>
      <c r="EF38" s="392"/>
      <c r="EG38" s="392"/>
      <c r="EH38" s="392"/>
      <c r="EI38" s="392"/>
      <c r="EJ38" s="392"/>
      <c r="EK38" s="392"/>
      <c r="EL38" s="392"/>
      <c r="EM38" s="392"/>
      <c r="EN38" s="392"/>
      <c r="EO38" s="392"/>
      <c r="EP38" s="392"/>
      <c r="EQ38" s="392"/>
      <c r="ER38" s="392"/>
      <c r="ES38" s="392"/>
      <c r="ET38" s="392"/>
      <c r="EU38" s="392"/>
      <c r="EV38" s="392"/>
      <c r="EW38" s="385"/>
      <c r="EX38" s="385"/>
      <c r="EY38" s="385"/>
      <c r="EZ38" s="385"/>
      <c r="FA38" s="385"/>
      <c r="FB38" s="385"/>
      <c r="FC38" s="385"/>
      <c r="FD38" s="385"/>
      <c r="FE38" s="385"/>
      <c r="FF38" s="385"/>
      <c r="FG38" s="385"/>
      <c r="FH38" s="385"/>
      <c r="FI38" s="385"/>
      <c r="FJ38" s="385"/>
    </row>
    <row r="39" spans="1:166" s="1" customFormat="1" ht="12" customHeight="1" x14ac:dyDescent="0.2">
      <c r="A39" s="378"/>
      <c r="B39" s="378"/>
      <c r="C39" s="378"/>
      <c r="D39" s="378"/>
      <c r="E39" s="378"/>
      <c r="F39" s="378"/>
      <c r="G39" s="378"/>
      <c r="H39" s="378"/>
      <c r="I39" s="379"/>
      <c r="J39" s="379"/>
      <c r="K39" s="379"/>
      <c r="L39" s="379"/>
      <c r="M39" s="379"/>
      <c r="N39" s="379"/>
      <c r="O39" s="379"/>
      <c r="P39" s="379"/>
      <c r="Q39" s="379"/>
      <c r="R39" s="379"/>
      <c r="S39" s="379"/>
      <c r="T39" s="379"/>
      <c r="U39" s="379"/>
      <c r="V39" s="379"/>
      <c r="W39" s="379"/>
      <c r="X39" s="379"/>
      <c r="Y39" s="379"/>
      <c r="Z39" s="379"/>
      <c r="AA39" s="379"/>
      <c r="AB39" s="379"/>
      <c r="AC39" s="379"/>
      <c r="AD39" s="379"/>
      <c r="AE39" s="379"/>
      <c r="AF39" s="379"/>
      <c r="AG39" s="379"/>
      <c r="AH39" s="379"/>
      <c r="AI39" s="379"/>
      <c r="AJ39" s="379"/>
      <c r="AK39" s="379"/>
      <c r="AL39" s="379"/>
      <c r="AM39" s="379"/>
      <c r="AN39" s="379"/>
      <c r="AO39" s="379"/>
      <c r="AP39" s="379"/>
      <c r="AQ39" s="379"/>
      <c r="AR39" s="379"/>
      <c r="AS39" s="379"/>
      <c r="AT39" s="379"/>
      <c r="AU39" s="379"/>
      <c r="AV39" s="379"/>
      <c r="AW39" s="379"/>
      <c r="AX39" s="379"/>
      <c r="AY39" s="379"/>
      <c r="AZ39" s="379"/>
      <c r="BA39" s="379"/>
      <c r="BB39" s="379"/>
      <c r="BC39" s="379"/>
      <c r="BD39" s="379"/>
      <c r="BE39" s="379"/>
      <c r="BF39" s="379"/>
      <c r="BG39" s="379"/>
      <c r="BH39" s="380"/>
      <c r="BI39" s="380"/>
      <c r="BJ39" s="380"/>
      <c r="BK39" s="380"/>
      <c r="BL39" s="380"/>
      <c r="BM39" s="380"/>
      <c r="BN39" s="380"/>
      <c r="BO39" s="380"/>
      <c r="BP39" s="380"/>
      <c r="BQ39" s="380"/>
      <c r="BR39" s="380"/>
      <c r="BS39" s="380"/>
      <c r="BT39" s="380"/>
      <c r="BU39" s="380"/>
      <c r="BV39" s="381"/>
      <c r="BW39" s="381"/>
      <c r="BX39" s="381"/>
      <c r="BY39" s="381"/>
      <c r="BZ39" s="381"/>
      <c r="CA39" s="381"/>
      <c r="CB39" s="381"/>
      <c r="CC39" s="381"/>
      <c r="CD39" s="381"/>
      <c r="CE39" s="381"/>
      <c r="CF39" s="381"/>
      <c r="CG39" s="381"/>
      <c r="CH39" s="381"/>
      <c r="CI39" s="381"/>
      <c r="CJ39" s="381"/>
      <c r="CK39" s="381"/>
      <c r="CL39" s="381"/>
      <c r="CM39" s="381"/>
      <c r="CN39" s="381"/>
      <c r="CO39" s="381"/>
      <c r="CP39" s="381"/>
      <c r="CQ39" s="381"/>
      <c r="CR39" s="381"/>
      <c r="CS39" s="381"/>
      <c r="CT39" s="381"/>
      <c r="CU39" s="381"/>
      <c r="CV39" s="381"/>
      <c r="CW39" s="381"/>
      <c r="CX39" s="381"/>
      <c r="CY39" s="381"/>
      <c r="CZ39" s="381"/>
      <c r="DA39" s="381"/>
      <c r="DB39" s="381"/>
      <c r="DC39" s="381"/>
      <c r="DD39" s="381"/>
      <c r="DE39" s="381"/>
      <c r="DF39" s="381"/>
      <c r="DG39" s="381"/>
      <c r="DH39" s="381"/>
      <c r="DI39" s="381"/>
      <c r="DJ39" s="381"/>
      <c r="DK39" s="381"/>
      <c r="DL39" s="381"/>
      <c r="DM39" s="381"/>
      <c r="DN39" s="381"/>
      <c r="DO39" s="382"/>
      <c r="DP39" s="382"/>
      <c r="DQ39" s="382"/>
      <c r="DR39" s="382"/>
      <c r="DS39" s="382"/>
      <c r="DT39" s="382"/>
      <c r="DU39" s="382"/>
      <c r="DV39" s="382"/>
      <c r="DW39" s="382"/>
      <c r="DX39" s="382"/>
      <c r="DY39" s="382"/>
      <c r="DZ39" s="382"/>
      <c r="EA39" s="382"/>
      <c r="EB39" s="382"/>
      <c r="EC39" s="382"/>
      <c r="ED39" s="382"/>
      <c r="EE39" s="382"/>
      <c r="EF39" s="382"/>
      <c r="EG39" s="382"/>
      <c r="EH39" s="382"/>
      <c r="EI39" s="382"/>
      <c r="EJ39" s="382"/>
      <c r="EK39" s="382"/>
      <c r="EL39" s="382"/>
      <c r="EM39" s="382"/>
      <c r="EN39" s="382"/>
      <c r="EO39" s="382"/>
      <c r="EP39" s="382"/>
      <c r="EQ39" s="382"/>
      <c r="ER39" s="382"/>
      <c r="ES39" s="382"/>
      <c r="ET39" s="382"/>
      <c r="EU39" s="382"/>
      <c r="EV39" s="382"/>
      <c r="EW39" s="377"/>
      <c r="EX39" s="377"/>
      <c r="EY39" s="377"/>
      <c r="EZ39" s="377"/>
      <c r="FA39" s="377"/>
      <c r="FB39" s="377"/>
      <c r="FC39" s="377"/>
      <c r="FD39" s="377"/>
      <c r="FE39" s="377"/>
      <c r="FF39" s="377"/>
      <c r="FG39" s="377"/>
      <c r="FH39" s="377"/>
      <c r="FI39" s="377"/>
      <c r="FJ39" s="377"/>
    </row>
    <row r="40" spans="1:166" s="1" customFormat="1" ht="12" customHeight="1" x14ac:dyDescent="0.2">
      <c r="A40" s="376"/>
      <c r="B40" s="376"/>
      <c r="C40" s="376"/>
      <c r="D40" s="376"/>
      <c r="E40" s="376"/>
      <c r="F40" s="376"/>
      <c r="G40" s="376"/>
      <c r="H40" s="376"/>
      <c r="I40" s="383"/>
      <c r="J40" s="383"/>
      <c r="K40" s="383"/>
      <c r="L40" s="383"/>
      <c r="M40" s="383"/>
      <c r="N40" s="383"/>
      <c r="O40" s="383"/>
      <c r="P40" s="383"/>
      <c r="Q40" s="383"/>
      <c r="R40" s="383"/>
      <c r="S40" s="383"/>
      <c r="T40" s="383"/>
      <c r="U40" s="383"/>
      <c r="V40" s="383"/>
      <c r="W40" s="383"/>
      <c r="X40" s="383"/>
      <c r="Y40" s="383"/>
      <c r="Z40" s="383"/>
      <c r="AA40" s="383"/>
      <c r="AB40" s="383"/>
      <c r="AC40" s="383"/>
      <c r="AD40" s="383"/>
      <c r="AE40" s="383"/>
      <c r="AF40" s="383"/>
      <c r="AG40" s="383"/>
      <c r="AH40" s="383"/>
      <c r="AI40" s="383"/>
      <c r="AJ40" s="383"/>
      <c r="AK40" s="383"/>
      <c r="AL40" s="383"/>
      <c r="AM40" s="383"/>
      <c r="AN40" s="383"/>
      <c r="AO40" s="383"/>
      <c r="AP40" s="383"/>
      <c r="AQ40" s="383"/>
      <c r="AR40" s="383"/>
      <c r="AS40" s="383" t="s">
        <v>99</v>
      </c>
      <c r="AT40" s="383"/>
      <c r="AU40" s="383"/>
      <c r="AV40" s="383"/>
      <c r="AW40" s="383"/>
      <c r="AX40" s="383"/>
      <c r="AY40" s="383"/>
      <c r="AZ40" s="383"/>
      <c r="BA40" s="383"/>
      <c r="BB40" s="383"/>
      <c r="BC40" s="383"/>
      <c r="BD40" s="383"/>
      <c r="BE40" s="383"/>
      <c r="BF40" s="383"/>
      <c r="BG40" s="383"/>
      <c r="BH40" s="380"/>
      <c r="BI40" s="380"/>
      <c r="BJ40" s="380"/>
      <c r="BK40" s="380"/>
      <c r="BL40" s="380"/>
      <c r="BM40" s="380"/>
      <c r="BN40" s="380"/>
      <c r="BO40" s="380"/>
      <c r="BP40" s="380"/>
      <c r="BQ40" s="380"/>
      <c r="BR40" s="380"/>
      <c r="BS40" s="380"/>
      <c r="BT40" s="380"/>
      <c r="BU40" s="380"/>
      <c r="BV40" s="384" t="e">
        <f>BV38</f>
        <v>#REF!</v>
      </c>
      <c r="BW40" s="381"/>
      <c r="BX40" s="381"/>
      <c r="BY40" s="381"/>
      <c r="BZ40" s="381"/>
      <c r="CA40" s="381"/>
      <c r="CB40" s="381"/>
      <c r="CC40" s="381"/>
      <c r="CD40" s="381"/>
      <c r="CE40" s="381"/>
      <c r="CF40" s="381"/>
      <c r="CG40" s="381"/>
      <c r="CH40" s="381"/>
      <c r="CI40" s="381"/>
      <c r="CJ40" s="381"/>
      <c r="CK40" s="381"/>
      <c r="CL40" s="381"/>
      <c r="CM40" s="381"/>
      <c r="CN40" s="381"/>
      <c r="CO40" s="381"/>
      <c r="CP40" s="381"/>
      <c r="CQ40" s="381"/>
      <c r="CR40" s="381"/>
      <c r="CS40" s="381"/>
      <c r="CT40" s="381"/>
      <c r="CU40" s="381"/>
      <c r="CV40" s="381"/>
      <c r="CW40" s="381"/>
      <c r="CX40" s="381"/>
      <c r="CY40" s="381"/>
      <c r="CZ40" s="381"/>
      <c r="DA40" s="384" t="e">
        <f>DA38</f>
        <v>#REF!</v>
      </c>
      <c r="DB40" s="381"/>
      <c r="DC40" s="381"/>
      <c r="DD40" s="381"/>
      <c r="DE40" s="381"/>
      <c r="DF40" s="381"/>
      <c r="DG40" s="381"/>
      <c r="DH40" s="381"/>
      <c r="DI40" s="381"/>
      <c r="DJ40" s="381"/>
      <c r="DK40" s="381"/>
      <c r="DL40" s="381"/>
      <c r="DM40" s="381"/>
      <c r="DN40" s="381"/>
      <c r="DO40" s="382"/>
      <c r="DP40" s="382"/>
      <c r="DQ40" s="382"/>
      <c r="DR40" s="382"/>
      <c r="DS40" s="382"/>
      <c r="DT40" s="382"/>
      <c r="DU40" s="382"/>
      <c r="DV40" s="382"/>
      <c r="DW40" s="382"/>
      <c r="DX40" s="382"/>
      <c r="DY40" s="382"/>
      <c r="DZ40" s="382"/>
      <c r="EA40" s="382"/>
      <c r="EB40" s="382"/>
      <c r="EC40" s="382"/>
      <c r="ED40" s="382"/>
      <c r="EE40" s="382"/>
      <c r="EF40" s="382"/>
      <c r="EG40" s="382"/>
      <c r="EH40" s="382"/>
      <c r="EI40" s="382"/>
      <c r="EJ40" s="382"/>
      <c r="EK40" s="382"/>
      <c r="EL40" s="382"/>
      <c r="EM40" s="382"/>
      <c r="EN40" s="382"/>
      <c r="EO40" s="382"/>
      <c r="EP40" s="382"/>
      <c r="EQ40" s="382"/>
      <c r="ER40" s="382"/>
      <c r="ES40" s="382"/>
      <c r="ET40" s="382"/>
      <c r="EU40" s="382"/>
      <c r="EV40" s="382"/>
      <c r="EW40" s="377"/>
      <c r="EX40" s="377"/>
      <c r="EY40" s="377"/>
      <c r="EZ40" s="377"/>
      <c r="FA40" s="377"/>
      <c r="FB40" s="377"/>
      <c r="FC40" s="377"/>
      <c r="FD40" s="377"/>
      <c r="FE40" s="377"/>
      <c r="FF40" s="377"/>
      <c r="FG40" s="377"/>
      <c r="FH40" s="377"/>
      <c r="FI40" s="377"/>
      <c r="FJ40" s="377"/>
    </row>
    <row r="41" spans="1:166" s="1" customFormat="1" ht="12" customHeight="1" x14ac:dyDescent="0.2">
      <c r="A41" s="1" t="s">
        <v>100</v>
      </c>
      <c r="BS41" s="374"/>
      <c r="BT41" s="374"/>
      <c r="BU41" s="374"/>
      <c r="BV41" s="374"/>
      <c r="BW41" s="374"/>
      <c r="BX41" s="374"/>
      <c r="BY41" s="374"/>
      <c r="BZ41" s="374"/>
      <c r="CA41" s="374"/>
      <c r="CB41" s="374"/>
      <c r="CC41" s="374"/>
      <c r="CD41" s="374"/>
      <c r="CE41" s="374"/>
      <c r="CF41" s="374"/>
      <c r="CG41" s="374"/>
      <c r="CH41" s="374"/>
      <c r="CI41" s="374"/>
      <c r="CJ41" s="374"/>
      <c r="CK41" s="374"/>
      <c r="CL41" s="374"/>
      <c r="CM41" s="374"/>
      <c r="CN41" s="374"/>
      <c r="CO41" s="374"/>
      <c r="CP41" s="374"/>
      <c r="CQ41" s="374"/>
      <c r="CR41" s="374"/>
      <c r="CS41" s="374"/>
      <c r="CT41" s="374"/>
      <c r="CU41" s="374"/>
      <c r="CV41" s="374"/>
      <c r="CW41" s="374"/>
      <c r="CX41" s="374"/>
      <c r="CY41" s="374"/>
      <c r="CZ41" s="374"/>
      <c r="DA41" s="374"/>
      <c r="DB41" s="374"/>
      <c r="DC41" s="374"/>
      <c r="DD41" s="374"/>
      <c r="DE41" s="374"/>
      <c r="DF41" s="374"/>
      <c r="DG41" s="374"/>
      <c r="DH41" s="374"/>
      <c r="DI41" s="374"/>
      <c r="DJ41" s="374"/>
      <c r="DK41" s="374"/>
      <c r="DL41" s="374"/>
      <c r="DM41" s="374"/>
      <c r="DN41" s="374"/>
      <c r="DO41" s="374"/>
      <c r="DP41" s="374"/>
      <c r="DQ41" s="374"/>
      <c r="DR41" s="374"/>
      <c r="DS41" s="374"/>
      <c r="DT41" s="374"/>
      <c r="DU41" s="374"/>
      <c r="DV41" s="374"/>
      <c r="DW41" s="374"/>
      <c r="DX41" s="374"/>
      <c r="DY41" s="374"/>
      <c r="DZ41" s="374"/>
      <c r="EA41" s="374"/>
      <c r="EB41" s="374"/>
      <c r="EC41" s="374"/>
      <c r="ED41" s="374"/>
      <c r="EE41" s="374"/>
      <c r="EF41" s="374"/>
      <c r="EG41" s="374"/>
      <c r="EH41" s="374"/>
      <c r="EI41" s="374"/>
      <c r="EJ41" s="374"/>
      <c r="EK41" s="374"/>
      <c r="EL41" s="374"/>
      <c r="EM41" s="374"/>
      <c r="EN41" s="374"/>
      <c r="EO41" s="374"/>
      <c r="EP41" s="374"/>
      <c r="EQ41" s="374"/>
      <c r="ER41" s="374"/>
      <c r="ES41" s="374"/>
      <c r="ET41" s="374"/>
      <c r="EU41" s="374"/>
      <c r="EV41" s="374"/>
      <c r="EW41" s="58"/>
      <c r="EX41" s="58" t="s">
        <v>101</v>
      </c>
      <c r="EY41" s="58"/>
      <c r="EZ41" s="58"/>
      <c r="FA41" s="58"/>
      <c r="FB41" s="58"/>
      <c r="FC41" s="58"/>
      <c r="FD41" s="58"/>
      <c r="FE41" s="58"/>
      <c r="FF41" s="58"/>
      <c r="FG41" s="58"/>
      <c r="FH41" s="58"/>
      <c r="FI41" s="58"/>
      <c r="FJ41" s="58"/>
    </row>
    <row r="42" spans="1:166" s="1" customFormat="1" x14ac:dyDescent="0.2">
      <c r="FJ42" s="217" t="s">
        <v>102</v>
      </c>
    </row>
    <row r="43" spans="1:166" s="1" customFormat="1" x14ac:dyDescent="0.2">
      <c r="A43" s="1" t="s">
        <v>103</v>
      </c>
    </row>
    <row r="44" spans="1:166" s="1" customFormat="1" x14ac:dyDescent="0.2">
      <c r="A44" s="375" t="s">
        <v>104</v>
      </c>
      <c r="B44" s="375"/>
      <c r="C44" s="375"/>
      <c r="D44" s="375"/>
      <c r="E44" s="375"/>
      <c r="F44" s="375"/>
      <c r="G44" s="375"/>
      <c r="H44" s="375"/>
      <c r="I44" s="375"/>
      <c r="J44" s="375"/>
      <c r="K44" s="375"/>
      <c r="L44" s="375"/>
      <c r="M44" s="375"/>
      <c r="N44" s="375"/>
      <c r="O44" s="375"/>
      <c r="P44" s="375"/>
      <c r="Q44" s="375"/>
      <c r="R44" s="375"/>
      <c r="S44" s="375"/>
      <c r="T44" s="375"/>
      <c r="U44" s="375"/>
      <c r="V44" s="375"/>
      <c r="W44" s="375"/>
      <c r="X44" s="375"/>
      <c r="Y44" s="375"/>
      <c r="Z44" s="375"/>
      <c r="AA44" s="375"/>
      <c r="AB44" s="375"/>
      <c r="AC44" s="375"/>
      <c r="AD44" s="375"/>
      <c r="AE44" s="375"/>
      <c r="AF44" s="375"/>
      <c r="AG44" s="375"/>
      <c r="AH44" s="375"/>
      <c r="AI44" s="375"/>
      <c r="AJ44" s="375"/>
      <c r="AK44" s="375"/>
      <c r="AL44" s="375"/>
      <c r="AM44" s="375"/>
      <c r="AN44" s="375"/>
      <c r="AO44" s="375"/>
      <c r="AP44" s="375"/>
      <c r="AQ44" s="375"/>
      <c r="AR44" s="375"/>
      <c r="AS44" s="375"/>
      <c r="AT44" s="375"/>
      <c r="AU44" s="375"/>
      <c r="AV44" s="375"/>
      <c r="AW44" s="375"/>
      <c r="AX44" s="375"/>
      <c r="AY44" s="375"/>
      <c r="AZ44" s="375"/>
      <c r="BA44" s="375"/>
      <c r="BB44" s="375"/>
      <c r="BC44" s="375"/>
      <c r="BD44" s="375"/>
      <c r="BE44" s="375"/>
      <c r="BG44" s="371" t="s">
        <v>105</v>
      </c>
      <c r="BH44" s="371"/>
      <c r="BI44" s="371"/>
      <c r="BJ44" s="371"/>
      <c r="BK44" s="371"/>
      <c r="BL44" s="371"/>
      <c r="BM44" s="371"/>
      <c r="BN44" s="371"/>
      <c r="BO44" s="371"/>
      <c r="BP44" s="371"/>
      <c r="BQ44" s="371"/>
      <c r="BR44" s="371"/>
      <c r="BS44" s="371"/>
      <c r="BT44" s="371"/>
      <c r="BU44" s="371"/>
      <c r="BV44" s="371"/>
      <c r="BW44" s="371"/>
      <c r="BZ44" s="372"/>
      <c r="CA44" s="372"/>
      <c r="CB44" s="372"/>
      <c r="CC44" s="372"/>
      <c r="CD44" s="372"/>
      <c r="CE44" s="372"/>
      <c r="CF44" s="372"/>
      <c r="CG44" s="372"/>
      <c r="CH44" s="372"/>
      <c r="CI44" s="372"/>
      <c r="CJ44" s="372"/>
      <c r="CK44" s="372"/>
      <c r="CL44" s="372"/>
      <c r="CM44" s="372"/>
      <c r="CN44" s="372"/>
      <c r="CO44" s="372"/>
      <c r="CP44" s="372"/>
      <c r="CQ44" s="372"/>
      <c r="CR44" s="372"/>
      <c r="CS44" s="372"/>
      <c r="CT44" s="372"/>
      <c r="CU44" s="372"/>
      <c r="CV44" s="372"/>
      <c r="CW44" s="372"/>
      <c r="CX44" s="372"/>
      <c r="CY44" s="372"/>
      <c r="CZ44" s="372"/>
      <c r="DA44" s="372"/>
      <c r="DB44" s="372"/>
      <c r="DC44" s="372"/>
      <c r="DD44" s="372"/>
      <c r="DE44" s="372"/>
      <c r="DF44" s="372"/>
      <c r="DG44" s="372"/>
      <c r="DH44" s="372"/>
      <c r="DI44" s="372"/>
      <c r="DJ44" s="372"/>
      <c r="DK44" s="372"/>
      <c r="DL44" s="372"/>
      <c r="DM44" s="372"/>
      <c r="DN44" s="372"/>
      <c r="DO44" s="372"/>
      <c r="DP44" s="372"/>
      <c r="DQ44" s="372"/>
      <c r="DR44" s="372"/>
      <c r="DS44" s="372"/>
      <c r="DT44" s="372"/>
      <c r="DU44" s="372"/>
      <c r="DV44" s="372"/>
      <c r="DW44" s="372"/>
      <c r="DX44" s="372"/>
      <c r="DY44" s="372"/>
      <c r="DZ44" s="372"/>
      <c r="EA44" s="372"/>
      <c r="EB44" s="372"/>
      <c r="EC44" s="372"/>
      <c r="ED44" s="372"/>
      <c r="EE44" s="372"/>
      <c r="EF44" s="372"/>
      <c r="EG44" s="372"/>
      <c r="EH44" s="372"/>
      <c r="EI44" s="372"/>
      <c r="EJ44" s="372"/>
      <c r="EK44" s="372"/>
      <c r="EL44" s="372"/>
      <c r="EM44" s="372"/>
      <c r="EN44" s="372"/>
      <c r="EO44" s="372"/>
      <c r="EP44" s="372"/>
      <c r="EQ44" s="372"/>
      <c r="ER44" s="372"/>
      <c r="ES44" s="372"/>
      <c r="ET44" s="372"/>
      <c r="EU44" s="372"/>
      <c r="EV44" s="372"/>
      <c r="EW44" s="372"/>
      <c r="EX44" s="372"/>
      <c r="EY44" s="372"/>
      <c r="EZ44" s="372"/>
      <c r="FA44" s="372"/>
      <c r="FB44" s="372"/>
      <c r="FC44" s="372"/>
      <c r="FD44" s="372"/>
      <c r="FE44" s="372"/>
      <c r="FF44" s="372"/>
      <c r="FG44" s="372"/>
      <c r="FH44" s="372"/>
      <c r="FI44" s="372"/>
      <c r="FJ44" s="372"/>
    </row>
    <row r="45" spans="1:166" s="1" customFormat="1" x14ac:dyDescent="0.2">
      <c r="A45" s="375"/>
      <c r="B45" s="375"/>
      <c r="C45" s="375"/>
      <c r="D45" s="375"/>
      <c r="E45" s="375"/>
      <c r="F45" s="375"/>
      <c r="G45" s="375"/>
      <c r="H45" s="375"/>
      <c r="I45" s="375"/>
      <c r="J45" s="375"/>
      <c r="K45" s="375"/>
      <c r="L45" s="375"/>
      <c r="M45" s="375"/>
      <c r="N45" s="375"/>
      <c r="O45" s="375"/>
      <c r="P45" s="375"/>
      <c r="Q45" s="375"/>
      <c r="R45" s="375"/>
      <c r="S45" s="375"/>
      <c r="T45" s="375"/>
      <c r="U45" s="375"/>
      <c r="V45" s="375"/>
      <c r="W45" s="375"/>
      <c r="X45" s="375"/>
      <c r="Y45" s="375"/>
      <c r="Z45" s="375"/>
      <c r="AA45" s="375"/>
      <c r="AB45" s="375"/>
      <c r="AC45" s="375"/>
      <c r="AD45" s="375"/>
      <c r="AE45" s="375"/>
      <c r="AF45" s="375"/>
      <c r="AG45" s="375"/>
      <c r="AH45" s="375"/>
      <c r="AI45" s="375"/>
      <c r="AJ45" s="375"/>
      <c r="AK45" s="375"/>
      <c r="AL45" s="375"/>
      <c r="AM45" s="375"/>
      <c r="AN45" s="375"/>
      <c r="AO45" s="375"/>
      <c r="AP45" s="375"/>
      <c r="AQ45" s="375"/>
      <c r="AR45" s="375"/>
      <c r="AS45" s="375"/>
      <c r="AT45" s="375"/>
      <c r="AU45" s="375"/>
      <c r="AV45" s="375"/>
      <c r="AW45" s="375"/>
      <c r="AX45" s="375"/>
      <c r="AY45" s="375"/>
      <c r="AZ45" s="375"/>
      <c r="BA45" s="375"/>
      <c r="BB45" s="375"/>
      <c r="BC45" s="375"/>
      <c r="BD45" s="375"/>
      <c r="BE45" s="375"/>
      <c r="BG45" s="376" t="s">
        <v>106</v>
      </c>
      <c r="BH45" s="376"/>
      <c r="BI45" s="376"/>
      <c r="BJ45" s="376"/>
      <c r="BK45" s="376"/>
      <c r="BL45" s="376"/>
      <c r="BM45" s="376"/>
      <c r="BN45" s="376"/>
      <c r="BO45" s="376"/>
      <c r="BP45" s="376"/>
      <c r="BQ45" s="376"/>
      <c r="BR45" s="376"/>
      <c r="BS45" s="376"/>
      <c r="BT45" s="376"/>
      <c r="BU45" s="376"/>
      <c r="BV45" s="376"/>
      <c r="BW45" s="376"/>
      <c r="BZ45" s="367" t="s">
        <v>107</v>
      </c>
      <c r="CA45" s="367"/>
      <c r="CB45" s="367"/>
      <c r="CC45" s="367"/>
      <c r="CD45" s="367"/>
      <c r="CE45" s="367"/>
      <c r="CF45" s="367"/>
      <c r="CG45" s="367"/>
      <c r="CH45" s="367"/>
      <c r="CI45" s="367"/>
      <c r="CJ45" s="367"/>
      <c r="CK45" s="367"/>
      <c r="CL45" s="367"/>
      <c r="CM45" s="367"/>
      <c r="CN45" s="367"/>
      <c r="CO45" s="367"/>
      <c r="CP45" s="367"/>
      <c r="CQ45" s="367"/>
      <c r="CR45" s="367"/>
      <c r="CS45" s="367"/>
      <c r="CT45" s="367"/>
      <c r="CU45" s="367"/>
      <c r="CV45" s="367"/>
      <c r="CW45" s="367"/>
      <c r="CX45" s="367"/>
      <c r="CY45" s="367"/>
      <c r="CZ45" s="367"/>
      <c r="DA45" s="367"/>
      <c r="DB45" s="367"/>
      <c r="DC45" s="367"/>
      <c r="DD45" s="367"/>
      <c r="DE45" s="367"/>
      <c r="DF45" s="367"/>
      <c r="DG45" s="367"/>
      <c r="DH45" s="367"/>
      <c r="DI45" s="367"/>
      <c r="DJ45" s="367"/>
      <c r="DK45" s="367"/>
      <c r="DL45" s="367"/>
      <c r="DM45" s="367"/>
      <c r="DN45" s="367"/>
      <c r="DO45" s="367"/>
      <c r="DP45" s="367"/>
      <c r="DQ45" s="367"/>
      <c r="DR45" s="367"/>
      <c r="DS45" s="367"/>
      <c r="DT45" s="367"/>
      <c r="DU45" s="367"/>
      <c r="DV45" s="367"/>
      <c r="DW45" s="367"/>
      <c r="DX45" s="367"/>
      <c r="DY45" s="367"/>
      <c r="DZ45" s="367"/>
      <c r="EA45" s="367"/>
      <c r="EB45" s="367"/>
      <c r="EC45" s="367"/>
      <c r="ED45" s="367"/>
      <c r="EE45" s="367"/>
      <c r="EF45" s="367"/>
      <c r="EG45" s="367"/>
      <c r="EH45" s="367"/>
      <c r="EI45" s="367"/>
      <c r="EJ45" s="367"/>
      <c r="EK45" s="367"/>
      <c r="EL45" s="367"/>
      <c r="EM45" s="367"/>
      <c r="EN45" s="367"/>
      <c r="EO45" s="367"/>
      <c r="EP45" s="367"/>
      <c r="EQ45" s="367"/>
      <c r="ER45" s="367"/>
      <c r="ES45" s="367"/>
      <c r="ET45" s="367"/>
      <c r="EU45" s="367"/>
      <c r="EV45" s="367"/>
      <c r="EW45" s="367"/>
      <c r="EX45" s="367"/>
      <c r="EY45" s="367"/>
      <c r="EZ45" s="367"/>
      <c r="FA45" s="367"/>
      <c r="FB45" s="367"/>
      <c r="FC45" s="367"/>
      <c r="FD45" s="367"/>
      <c r="FE45" s="367"/>
      <c r="FF45" s="367"/>
      <c r="FG45" s="367"/>
      <c r="FH45" s="367"/>
      <c r="FI45" s="367"/>
      <c r="FJ45" s="367"/>
    </row>
    <row r="46" spans="1:166" s="1" customFormat="1" x14ac:dyDescent="0.2">
      <c r="A46" s="372"/>
      <c r="B46" s="372"/>
      <c r="C46" s="372"/>
      <c r="D46" s="372"/>
      <c r="E46" s="372"/>
      <c r="F46" s="372"/>
      <c r="G46" s="372"/>
      <c r="H46" s="372"/>
      <c r="I46" s="372"/>
      <c r="J46" s="372"/>
      <c r="K46" s="372"/>
      <c r="L46" s="372"/>
      <c r="M46" s="372"/>
      <c r="N46" s="372"/>
      <c r="O46" s="372"/>
      <c r="P46" s="372"/>
      <c r="Q46" s="372"/>
      <c r="R46" s="372"/>
      <c r="S46" s="372"/>
      <c r="T46" s="372"/>
      <c r="U46" s="372"/>
      <c r="V46" s="372"/>
      <c r="W46" s="372"/>
      <c r="X46" s="372"/>
      <c r="Y46" s="372"/>
      <c r="Z46" s="372"/>
      <c r="AA46" s="372"/>
      <c r="AB46" s="372"/>
      <c r="AC46" s="372"/>
      <c r="AD46" s="372"/>
      <c r="AE46" s="372"/>
      <c r="AF46" s="372"/>
      <c r="AG46" s="372"/>
      <c r="AH46" s="372"/>
      <c r="AI46" s="372"/>
      <c r="AJ46" s="372"/>
      <c r="AK46" s="372"/>
      <c r="AL46" s="372"/>
      <c r="AM46" s="372"/>
      <c r="AN46" s="372"/>
      <c r="AO46" s="372"/>
      <c r="AP46" s="372"/>
      <c r="AQ46" s="372"/>
      <c r="AR46" s="372"/>
      <c r="AS46" s="372"/>
      <c r="AT46" s="372"/>
      <c r="AU46" s="372"/>
      <c r="AV46" s="372"/>
      <c r="AW46" s="372"/>
      <c r="AX46" s="372"/>
      <c r="AY46" s="372"/>
      <c r="AZ46" s="372"/>
      <c r="BA46" s="372"/>
      <c r="BB46" s="372"/>
      <c r="BC46" s="372"/>
      <c r="BD46" s="372"/>
      <c r="BE46" s="372"/>
      <c r="BF46" s="372"/>
      <c r="BG46" s="372"/>
      <c r="BH46" s="372"/>
      <c r="BI46" s="372"/>
      <c r="BJ46" s="372"/>
      <c r="BK46" s="372"/>
      <c r="BL46" s="372"/>
      <c r="BM46" s="372"/>
      <c r="BN46" s="372"/>
      <c r="BO46" s="372"/>
      <c r="BP46" s="372"/>
      <c r="BQ46" s="372"/>
      <c r="BR46" s="372"/>
      <c r="BS46" s="372"/>
      <c r="BT46" s="372"/>
      <c r="BU46" s="372"/>
      <c r="BV46" s="372"/>
      <c r="BW46" s="372"/>
      <c r="BX46" s="372"/>
      <c r="BY46" s="372"/>
      <c r="BZ46" s="372"/>
      <c r="CA46" s="372"/>
      <c r="CB46" s="372"/>
      <c r="CC46" s="372"/>
      <c r="CD46" s="372"/>
      <c r="CE46" s="372"/>
      <c r="CF46" s="372"/>
      <c r="CG46" s="372"/>
      <c r="CH46" s="372"/>
      <c r="CI46" s="372"/>
      <c r="CJ46" s="372"/>
      <c r="CK46" s="372"/>
      <c r="CL46" s="372"/>
      <c r="CM46" s="372"/>
      <c r="CN46" s="372"/>
      <c r="CO46" s="372"/>
      <c r="CP46" s="372"/>
      <c r="CQ46" s="372"/>
      <c r="CR46" s="372"/>
      <c r="CS46" s="372"/>
      <c r="CT46" s="372"/>
      <c r="CU46" s="372"/>
      <c r="CV46" s="372"/>
      <c r="CW46" s="372"/>
      <c r="CX46" s="372"/>
      <c r="CY46" s="372"/>
      <c r="CZ46" s="372"/>
      <c r="DA46" s="372"/>
      <c r="DB46" s="372"/>
      <c r="DC46" s="372"/>
      <c r="DD46" s="372"/>
      <c r="DE46" s="372"/>
      <c r="DF46" s="372"/>
      <c r="DG46" s="372"/>
      <c r="DH46" s="372"/>
      <c r="DI46" s="372"/>
      <c r="DJ46" s="372"/>
      <c r="DK46" s="372"/>
      <c r="DL46" s="372"/>
      <c r="DM46" s="372"/>
      <c r="DN46" s="372"/>
      <c r="DO46" s="372"/>
      <c r="DP46" s="372"/>
      <c r="DQ46" s="372"/>
      <c r="DR46" s="372"/>
      <c r="DS46" s="372"/>
      <c r="DT46" s="372"/>
      <c r="DU46" s="372"/>
      <c r="DV46" s="372"/>
      <c r="DW46" s="372"/>
      <c r="DX46" s="372"/>
      <c r="DY46" s="372"/>
      <c r="DZ46" s="372"/>
      <c r="EA46" s="372"/>
      <c r="EB46" s="372"/>
      <c r="EC46" s="372"/>
      <c r="ED46" s="372"/>
      <c r="EE46" s="372"/>
      <c r="EF46" s="372"/>
      <c r="EG46" s="372"/>
      <c r="EH46" s="372"/>
      <c r="EI46" s="372"/>
      <c r="EJ46" s="372"/>
      <c r="EK46" s="372"/>
      <c r="EL46" s="372"/>
      <c r="EM46" s="372"/>
      <c r="EN46" s="372"/>
      <c r="EO46" s="372"/>
      <c r="EP46" s="372"/>
      <c r="EQ46" s="372"/>
      <c r="ER46" s="372"/>
      <c r="ES46" s="372"/>
      <c r="ET46" s="372"/>
      <c r="EU46" s="372"/>
      <c r="EV46" s="372"/>
      <c r="EW46" s="372"/>
      <c r="EX46" s="372"/>
      <c r="EY46" s="372"/>
      <c r="EZ46" s="372"/>
      <c r="FA46" s="372"/>
      <c r="FB46" s="372"/>
      <c r="FC46" s="372"/>
      <c r="FD46" s="372"/>
      <c r="FE46" s="372"/>
      <c r="FF46" s="372"/>
      <c r="FG46" s="372"/>
      <c r="FH46" s="372"/>
      <c r="FI46" s="372"/>
      <c r="FJ46" s="372"/>
    </row>
    <row r="47" spans="1:166" s="1" customFormat="1" x14ac:dyDescent="0.2">
      <c r="A47" s="59" t="s">
        <v>108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V47" s="373" t="s">
        <v>205</v>
      </c>
      <c r="W47" s="373"/>
      <c r="X47" s="373"/>
      <c r="Y47" s="373"/>
      <c r="Z47" s="373"/>
      <c r="AA47" s="373"/>
      <c r="AB47" s="373"/>
      <c r="AC47" s="373"/>
      <c r="AD47" s="373"/>
      <c r="AE47" s="373"/>
      <c r="AF47" s="373"/>
      <c r="AG47" s="373"/>
      <c r="AH47" s="373"/>
      <c r="AI47" s="373"/>
      <c r="AJ47" s="373"/>
      <c r="AK47" s="373"/>
      <c r="AL47" s="373"/>
      <c r="AM47" s="373"/>
      <c r="AN47" s="373"/>
      <c r="AO47" s="373"/>
      <c r="AP47" s="373"/>
      <c r="AQ47" s="373"/>
      <c r="AR47" s="373"/>
      <c r="AS47" s="373"/>
      <c r="AT47" s="373"/>
      <c r="AU47" s="373"/>
      <c r="AV47" s="373"/>
      <c r="AW47" s="58"/>
      <c r="AX47" s="60" t="s">
        <v>109</v>
      </c>
    </row>
    <row r="48" spans="1:166" s="1" customFormat="1" x14ac:dyDescent="0.2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V48" s="367" t="s">
        <v>110</v>
      </c>
      <c r="W48" s="367"/>
      <c r="X48" s="367"/>
      <c r="Y48" s="367"/>
      <c r="Z48" s="367"/>
      <c r="AA48" s="367"/>
      <c r="AB48" s="367"/>
      <c r="AC48" s="367"/>
      <c r="AD48" s="367"/>
      <c r="AE48" s="367"/>
      <c r="AF48" s="367"/>
      <c r="AG48" s="367"/>
      <c r="AH48" s="367"/>
      <c r="AI48" s="367"/>
      <c r="AJ48" s="367"/>
      <c r="AK48" s="367"/>
      <c r="AL48" s="367"/>
      <c r="AM48" s="367"/>
      <c r="AN48" s="367"/>
      <c r="AO48" s="367"/>
      <c r="AP48" s="367"/>
      <c r="AQ48" s="367"/>
      <c r="AR48" s="367"/>
      <c r="AS48" s="367"/>
      <c r="AT48" s="367"/>
      <c r="AU48" s="367"/>
      <c r="AV48" s="367"/>
      <c r="AW48" s="62"/>
    </row>
    <row r="49" spans="1:166" s="1" customFormat="1" x14ac:dyDescent="0.2">
      <c r="A49" s="1" t="s">
        <v>111</v>
      </c>
      <c r="AG49" s="372"/>
      <c r="AH49" s="372"/>
      <c r="AI49" s="372"/>
      <c r="AJ49" s="372"/>
      <c r="AK49" s="372"/>
      <c r="AL49" s="372"/>
      <c r="AM49" s="372"/>
      <c r="AN49" s="372"/>
      <c r="AO49" s="372"/>
      <c r="AP49" s="372"/>
      <c r="AQ49" s="372"/>
      <c r="AR49" s="372"/>
      <c r="AS49" s="372"/>
      <c r="AT49" s="372"/>
      <c r="AU49" s="372"/>
      <c r="AV49" s="372"/>
      <c r="AW49" s="372"/>
      <c r="AX49" s="372"/>
      <c r="AY49" s="372"/>
      <c r="AZ49" s="372"/>
      <c r="BA49" s="372"/>
      <c r="BB49" s="372"/>
      <c r="BC49" s="372"/>
      <c r="BD49" s="372"/>
      <c r="BE49" s="372"/>
      <c r="BF49" s="372"/>
      <c r="BG49" s="372"/>
      <c r="BH49" s="372"/>
      <c r="BI49" s="372"/>
      <c r="BJ49" s="372"/>
      <c r="BK49" s="372"/>
      <c r="BL49" s="372"/>
      <c r="BM49" s="372"/>
      <c r="BN49" s="372"/>
      <c r="BO49" s="372"/>
      <c r="BP49" s="372"/>
      <c r="BQ49" s="372"/>
      <c r="BR49" s="372"/>
      <c r="BS49" s="372"/>
      <c r="BT49" s="372"/>
      <c r="BU49" s="372"/>
      <c r="BV49" s="372"/>
      <c r="BW49" s="372"/>
      <c r="BX49" s="372"/>
      <c r="BY49" s="372"/>
      <c r="BZ49" s="372"/>
      <c r="CA49" s="372"/>
      <c r="CB49" s="372"/>
      <c r="CC49" s="372"/>
      <c r="CD49" s="372"/>
      <c r="CE49" s="372"/>
      <c r="CF49" s="372"/>
      <c r="CG49" s="372"/>
      <c r="CH49" s="372"/>
      <c r="CI49" s="372"/>
      <c r="CJ49" s="372"/>
      <c r="CK49" s="372"/>
      <c r="CL49" s="372"/>
      <c r="CM49" s="372"/>
      <c r="CN49" s="372"/>
      <c r="CO49" s="372"/>
      <c r="CP49" s="372"/>
      <c r="CQ49" s="372"/>
      <c r="CR49" s="372"/>
      <c r="CS49" s="372"/>
      <c r="CT49" s="372"/>
      <c r="CU49" s="372"/>
      <c r="CV49" s="372"/>
      <c r="CW49" s="372"/>
      <c r="CX49" s="372"/>
      <c r="CY49" s="372"/>
      <c r="CZ49" s="372"/>
      <c r="DA49" s="372"/>
      <c r="DB49" s="372"/>
      <c r="DC49" s="372"/>
      <c r="DD49" s="372"/>
      <c r="DE49" s="372"/>
      <c r="DF49" s="372"/>
      <c r="DG49" s="372"/>
      <c r="DH49" s="372"/>
      <c r="DI49" s="372"/>
      <c r="DJ49" s="372"/>
      <c r="DK49" s="372"/>
      <c r="DL49" s="372"/>
      <c r="DM49" s="372"/>
      <c r="DN49" s="372"/>
      <c r="DO49" s="372"/>
      <c r="DP49" s="372"/>
      <c r="DQ49" s="372"/>
      <c r="DR49" s="372"/>
      <c r="DS49" s="372"/>
      <c r="DT49" s="372"/>
      <c r="DU49" s="372"/>
      <c r="DV49" s="372"/>
      <c r="DW49" s="372"/>
      <c r="DX49" s="372"/>
      <c r="DY49" s="372"/>
      <c r="DZ49" s="372"/>
      <c r="EA49" s="372"/>
      <c r="EB49" s="372"/>
      <c r="EC49" s="372"/>
      <c r="ED49" s="372"/>
      <c r="EE49" s="372"/>
      <c r="EF49" s="372"/>
      <c r="EG49" s="372"/>
      <c r="EH49" s="372"/>
      <c r="EI49" s="372"/>
      <c r="EJ49" s="372"/>
      <c r="EK49" s="372"/>
      <c r="EL49" s="372"/>
      <c r="EM49" s="372"/>
      <c r="EN49" s="372"/>
      <c r="EO49" s="372"/>
      <c r="EP49" s="372"/>
      <c r="EQ49" s="372"/>
      <c r="ER49" s="372"/>
      <c r="ES49" s="372"/>
      <c r="ET49" s="372"/>
      <c r="EU49" s="372"/>
      <c r="EV49" s="372"/>
      <c r="EW49" s="372"/>
      <c r="EX49" s="372"/>
      <c r="EY49" s="372"/>
      <c r="EZ49" s="372"/>
      <c r="FA49" s="372"/>
      <c r="FB49" s="372"/>
      <c r="FC49" s="372"/>
      <c r="FD49" s="372"/>
      <c r="FE49" s="372"/>
      <c r="FF49" s="372"/>
      <c r="FG49" s="372"/>
      <c r="FH49" s="372"/>
      <c r="FI49" s="372"/>
      <c r="FJ49" s="372"/>
    </row>
    <row r="50" spans="1:166" s="1" customFormat="1" x14ac:dyDescent="0.2">
      <c r="A50" s="372"/>
      <c r="B50" s="372"/>
      <c r="C50" s="372"/>
      <c r="D50" s="372"/>
      <c r="E50" s="372"/>
      <c r="F50" s="372"/>
      <c r="G50" s="372"/>
      <c r="H50" s="372"/>
      <c r="I50" s="372"/>
      <c r="J50" s="372"/>
      <c r="K50" s="372"/>
      <c r="L50" s="372"/>
      <c r="M50" s="372"/>
      <c r="N50" s="372"/>
      <c r="O50" s="372"/>
      <c r="P50" s="372"/>
      <c r="Q50" s="372"/>
      <c r="R50" s="372"/>
      <c r="S50" s="372"/>
      <c r="T50" s="372"/>
      <c r="U50" s="372"/>
      <c r="V50" s="372"/>
      <c r="W50" s="372"/>
      <c r="X50" s="372"/>
      <c r="Y50" s="372"/>
      <c r="Z50" s="372"/>
      <c r="AA50" s="372"/>
      <c r="AB50" s="372"/>
      <c r="AC50" s="372"/>
      <c r="AD50" s="372"/>
      <c r="AE50" s="372"/>
      <c r="AF50" s="372"/>
      <c r="AG50" s="372"/>
      <c r="AH50" s="372"/>
      <c r="AI50" s="372"/>
      <c r="AJ50" s="372"/>
      <c r="AK50" s="372"/>
      <c r="AL50" s="372"/>
      <c r="AM50" s="372"/>
      <c r="AN50" s="372"/>
      <c r="AO50" s="372"/>
      <c r="AP50" s="372"/>
      <c r="AQ50" s="372"/>
      <c r="AR50" s="372"/>
      <c r="AS50" s="372"/>
      <c r="AT50" s="372"/>
      <c r="AU50" s="372"/>
      <c r="AV50" s="372"/>
      <c r="AW50" s="372"/>
      <c r="AX50" s="372"/>
      <c r="AY50" s="372"/>
      <c r="AZ50" s="372"/>
      <c r="BA50" s="372"/>
      <c r="BB50" s="372"/>
      <c r="BC50" s="372"/>
      <c r="BD50" s="372"/>
      <c r="BE50" s="372"/>
      <c r="BF50" s="372"/>
      <c r="BG50" s="372"/>
      <c r="BH50" s="372"/>
      <c r="BI50" s="372"/>
      <c r="BJ50" s="372"/>
      <c r="BK50" s="372"/>
      <c r="BL50" s="372"/>
      <c r="BM50" s="372"/>
      <c r="BN50" s="372"/>
      <c r="BO50" s="372"/>
      <c r="BP50" s="372"/>
      <c r="BQ50" s="372"/>
      <c r="BR50" s="372"/>
      <c r="BS50" s="372"/>
      <c r="BT50" s="372"/>
      <c r="BU50" s="372"/>
      <c r="BV50" s="372"/>
      <c r="BW50" s="372"/>
      <c r="BX50" s="372"/>
      <c r="BY50" s="372"/>
      <c r="BZ50" s="372"/>
      <c r="CA50" s="372"/>
      <c r="CB50" s="372"/>
      <c r="CC50" s="372"/>
      <c r="CD50" s="372"/>
      <c r="CE50" s="372"/>
      <c r="CF50" s="372"/>
      <c r="CG50" s="372"/>
      <c r="CH50" s="372"/>
      <c r="CI50" s="372"/>
      <c r="CJ50" s="372"/>
      <c r="CK50" s="372"/>
      <c r="CL50" s="372"/>
      <c r="CM50" s="372"/>
      <c r="CN50" s="372"/>
      <c r="CO50" s="372"/>
      <c r="CP50" s="372"/>
      <c r="CQ50" s="372"/>
      <c r="CR50" s="372"/>
      <c r="CS50" s="372"/>
      <c r="CT50" s="372"/>
      <c r="CU50" s="372"/>
      <c r="CV50" s="372"/>
      <c r="CW50" s="372"/>
      <c r="CX50" s="372"/>
      <c r="CY50" s="372"/>
      <c r="CZ50" s="372"/>
      <c r="DA50" s="372"/>
      <c r="DB50" s="372"/>
      <c r="DC50" s="372"/>
      <c r="DD50" s="372"/>
      <c r="DE50" s="372"/>
      <c r="DF50" s="372"/>
      <c r="DG50" s="372"/>
      <c r="DH50" s="372"/>
      <c r="DI50" s="372"/>
      <c r="DJ50" s="372"/>
      <c r="DK50" s="372"/>
      <c r="DL50" s="372"/>
      <c r="DM50" s="372"/>
      <c r="DN50" s="372"/>
      <c r="DO50" s="372"/>
      <c r="DP50" s="372"/>
      <c r="DQ50" s="372"/>
      <c r="DR50" s="372"/>
      <c r="DS50" s="372"/>
      <c r="DT50" s="372"/>
      <c r="DU50" s="372"/>
      <c r="DV50" s="372"/>
      <c r="DW50" s="372"/>
      <c r="DX50" s="372"/>
      <c r="DY50" s="372"/>
      <c r="DZ50" s="372"/>
      <c r="EA50" s="372"/>
      <c r="EB50" s="372"/>
      <c r="EC50" s="372"/>
      <c r="ED50" s="372"/>
      <c r="EE50" s="372"/>
      <c r="EF50" s="372"/>
      <c r="EG50" s="372"/>
      <c r="EH50" s="372"/>
      <c r="EI50" s="372"/>
      <c r="EJ50" s="372"/>
      <c r="EK50" s="372"/>
      <c r="EL50" s="372"/>
      <c r="EM50" s="372"/>
      <c r="EN50" s="372"/>
      <c r="EO50" s="372"/>
      <c r="EP50" s="372"/>
      <c r="EQ50" s="372"/>
      <c r="ER50" s="372"/>
      <c r="ES50" s="372"/>
      <c r="ET50" s="372"/>
      <c r="EU50" s="372"/>
      <c r="EV50" s="372"/>
      <c r="EW50" s="372"/>
      <c r="EX50" s="372"/>
      <c r="EY50" s="372"/>
      <c r="EZ50" s="372"/>
      <c r="FA50" s="372"/>
      <c r="FB50" s="372"/>
      <c r="FC50" s="372"/>
      <c r="FD50" s="372"/>
      <c r="FE50" s="372"/>
      <c r="FF50" s="372"/>
      <c r="FG50" s="372"/>
      <c r="FH50" s="372"/>
      <c r="FI50" s="372"/>
      <c r="FJ50" s="372"/>
    </row>
    <row r="51" spans="1:166" s="1" customFormat="1" x14ac:dyDescent="0.2">
      <c r="A51" s="372"/>
      <c r="B51" s="372"/>
      <c r="C51" s="372"/>
      <c r="D51" s="372"/>
      <c r="E51" s="372"/>
      <c r="F51" s="372"/>
      <c r="G51" s="372"/>
      <c r="H51" s="372"/>
      <c r="I51" s="372"/>
      <c r="J51" s="372"/>
      <c r="K51" s="372"/>
      <c r="L51" s="372"/>
      <c r="M51" s="372"/>
      <c r="N51" s="372"/>
      <c r="O51" s="372"/>
      <c r="P51" s="372"/>
      <c r="Q51" s="372"/>
      <c r="R51" s="372"/>
      <c r="S51" s="372"/>
      <c r="T51" s="372"/>
      <c r="U51" s="372"/>
      <c r="V51" s="372"/>
      <c r="W51" s="372"/>
      <c r="X51" s="372"/>
      <c r="Y51" s="372"/>
      <c r="Z51" s="372"/>
      <c r="AA51" s="372"/>
      <c r="AB51" s="372"/>
      <c r="AC51" s="372"/>
      <c r="AD51" s="372"/>
      <c r="AE51" s="372"/>
      <c r="AF51" s="372"/>
      <c r="AG51" s="372"/>
      <c r="AH51" s="372"/>
      <c r="AI51" s="372"/>
      <c r="AJ51" s="372"/>
      <c r="AK51" s="372"/>
      <c r="AL51" s="372"/>
      <c r="AM51" s="372"/>
      <c r="AN51" s="372"/>
      <c r="AO51" s="372"/>
      <c r="AP51" s="372"/>
      <c r="AQ51" s="372"/>
      <c r="AR51" s="372"/>
      <c r="AS51" s="372"/>
      <c r="AT51" s="372"/>
      <c r="AU51" s="372"/>
      <c r="AV51" s="372"/>
      <c r="AW51" s="372"/>
      <c r="AX51" s="372"/>
      <c r="AY51" s="372"/>
      <c r="AZ51" s="372"/>
      <c r="BA51" s="372"/>
      <c r="BB51" s="372"/>
      <c r="BC51" s="372"/>
      <c r="BD51" s="372"/>
      <c r="BE51" s="372"/>
      <c r="BF51" s="372"/>
      <c r="BG51" s="372"/>
      <c r="BH51" s="372"/>
      <c r="BI51" s="372"/>
      <c r="BJ51" s="372"/>
      <c r="BK51" s="372"/>
      <c r="BL51" s="372"/>
      <c r="BM51" s="372"/>
      <c r="BN51" s="372"/>
      <c r="BO51" s="372"/>
      <c r="BP51" s="372"/>
      <c r="BQ51" s="372"/>
      <c r="BR51" s="372"/>
      <c r="BS51" s="372"/>
      <c r="BT51" s="372"/>
      <c r="BU51" s="372"/>
      <c r="BV51" s="372"/>
      <c r="BW51" s="372"/>
      <c r="BX51" s="372"/>
      <c r="BY51" s="372"/>
      <c r="BZ51" s="372"/>
      <c r="CA51" s="372"/>
      <c r="CB51" s="372"/>
      <c r="CC51" s="372"/>
      <c r="CD51" s="372"/>
      <c r="CE51" s="372"/>
      <c r="CF51" s="372"/>
      <c r="CG51" s="372"/>
      <c r="CH51" s="372"/>
      <c r="CI51" s="372"/>
      <c r="CJ51" s="372"/>
      <c r="CK51" s="372"/>
      <c r="CL51" s="372"/>
      <c r="CM51" s="372"/>
      <c r="CN51" s="372"/>
      <c r="CO51" s="372"/>
      <c r="CP51" s="372"/>
      <c r="CQ51" s="372"/>
      <c r="CR51" s="372"/>
      <c r="CS51" s="372"/>
      <c r="CT51" s="372"/>
      <c r="CU51" s="372"/>
      <c r="CV51" s="372"/>
      <c r="CW51" s="372"/>
      <c r="CX51" s="372"/>
      <c r="CY51" s="372"/>
      <c r="CZ51" s="372"/>
      <c r="DA51" s="372"/>
      <c r="DB51" s="372"/>
      <c r="DC51" s="372"/>
      <c r="DD51" s="372"/>
      <c r="DE51" s="372"/>
      <c r="DF51" s="372"/>
      <c r="DG51" s="372"/>
      <c r="DH51" s="372"/>
      <c r="DI51" s="372"/>
      <c r="DJ51" s="372"/>
      <c r="DK51" s="372"/>
      <c r="DL51" s="372"/>
      <c r="DM51" s="372"/>
      <c r="DN51" s="372"/>
      <c r="DO51" s="372"/>
      <c r="DP51" s="372"/>
      <c r="DQ51" s="372"/>
      <c r="DR51" s="372"/>
      <c r="DS51" s="372"/>
      <c r="DT51" s="372"/>
      <c r="DU51" s="372"/>
      <c r="DV51" s="372"/>
      <c r="DW51" s="372"/>
      <c r="DX51" s="372"/>
      <c r="DY51" s="372"/>
      <c r="DZ51" s="372"/>
      <c r="EA51" s="372"/>
      <c r="EB51" s="372"/>
      <c r="EC51" s="372"/>
      <c r="ED51" s="372"/>
      <c r="EE51" s="372"/>
      <c r="EF51" s="372"/>
      <c r="EG51" s="372"/>
      <c r="EH51" s="372"/>
      <c r="EI51" s="372"/>
      <c r="EJ51" s="372"/>
      <c r="EK51" s="372"/>
      <c r="EL51" s="372"/>
      <c r="EM51" s="372"/>
      <c r="EN51" s="372"/>
      <c r="EO51" s="372"/>
      <c r="EP51" s="372"/>
      <c r="EQ51" s="372"/>
      <c r="ER51" s="372"/>
      <c r="ES51" s="372"/>
      <c r="ET51" s="372"/>
      <c r="EU51" s="372"/>
      <c r="EV51" s="372"/>
      <c r="EW51" s="372"/>
      <c r="EX51" s="372"/>
      <c r="EY51" s="372"/>
      <c r="EZ51" s="372"/>
      <c r="FA51" s="372"/>
      <c r="FB51" s="372"/>
      <c r="FC51" s="372"/>
      <c r="FD51" s="372"/>
      <c r="FE51" s="372"/>
      <c r="FF51" s="372"/>
      <c r="FG51" s="372"/>
      <c r="FH51" s="372"/>
      <c r="FI51" s="372"/>
      <c r="FJ51" s="372"/>
    </row>
    <row r="52" spans="1:166" s="1" customFormat="1" x14ac:dyDescent="0.2">
      <c r="A52" s="372"/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2"/>
      <c r="AU52" s="372"/>
      <c r="AV52" s="372"/>
      <c r="AW52" s="372"/>
      <c r="AX52" s="372"/>
      <c r="AY52" s="372"/>
      <c r="AZ52" s="372"/>
      <c r="BA52" s="372"/>
      <c r="BB52" s="372"/>
      <c r="BC52" s="372"/>
      <c r="BD52" s="372"/>
      <c r="BE52" s="372"/>
      <c r="BF52" s="372"/>
      <c r="BG52" s="372"/>
      <c r="BH52" s="372"/>
      <c r="BI52" s="372"/>
      <c r="BJ52" s="372"/>
      <c r="BK52" s="372"/>
      <c r="BL52" s="372"/>
      <c r="BM52" s="372"/>
      <c r="BN52" s="372"/>
      <c r="BO52" s="372"/>
      <c r="BP52" s="372"/>
      <c r="BQ52" s="372"/>
      <c r="BR52" s="372"/>
      <c r="BS52" s="372"/>
      <c r="BT52" s="372"/>
      <c r="BU52" s="372"/>
      <c r="BV52" s="372"/>
      <c r="BW52" s="372"/>
      <c r="BX52" s="372"/>
      <c r="BY52" s="372"/>
      <c r="BZ52" s="372"/>
      <c r="CA52" s="372"/>
      <c r="CB52" s="372"/>
      <c r="CC52" s="372"/>
      <c r="CD52" s="372"/>
      <c r="CE52" s="372"/>
      <c r="CF52" s="372"/>
      <c r="CG52" s="372"/>
      <c r="CH52" s="372"/>
      <c r="CI52" s="372"/>
      <c r="CJ52" s="372"/>
      <c r="CK52" s="372"/>
      <c r="CL52" s="372"/>
      <c r="CM52" s="372"/>
      <c r="CN52" s="372"/>
      <c r="CO52" s="372"/>
      <c r="CP52" s="372"/>
      <c r="CQ52" s="372"/>
      <c r="CR52" s="372"/>
      <c r="CS52" s="372"/>
      <c r="CT52" s="372"/>
      <c r="CU52" s="372"/>
      <c r="CV52" s="372"/>
      <c r="CW52" s="372"/>
      <c r="CX52" s="372"/>
      <c r="CY52" s="372"/>
      <c r="CZ52" s="372"/>
      <c r="DA52" s="372"/>
      <c r="DB52" s="372"/>
      <c r="DC52" s="372"/>
      <c r="DD52" s="372"/>
      <c r="DE52" s="372"/>
      <c r="DF52" s="372"/>
      <c r="DG52" s="372"/>
      <c r="DH52" s="372"/>
      <c r="DI52" s="372"/>
      <c r="DJ52" s="372"/>
      <c r="DK52" s="372"/>
      <c r="DL52" s="372"/>
      <c r="DM52" s="372"/>
      <c r="DN52" s="372"/>
      <c r="DO52" s="372"/>
      <c r="DP52" s="372"/>
      <c r="DQ52" s="372"/>
      <c r="DR52" s="372"/>
      <c r="DS52" s="372"/>
      <c r="DT52" s="372"/>
      <c r="DU52" s="372"/>
      <c r="DV52" s="372"/>
      <c r="DW52" s="372"/>
      <c r="DX52" s="372"/>
      <c r="DY52" s="372"/>
      <c r="DZ52" s="372"/>
      <c r="EA52" s="372"/>
      <c r="EB52" s="372"/>
      <c r="EC52" s="372"/>
      <c r="ED52" s="372"/>
      <c r="EE52" s="372"/>
      <c r="EF52" s="372"/>
      <c r="EG52" s="372"/>
      <c r="EH52" s="372"/>
      <c r="EI52" s="372"/>
      <c r="EJ52" s="372"/>
      <c r="EK52" s="372"/>
      <c r="EL52" s="372"/>
      <c r="EM52" s="372"/>
      <c r="EN52" s="372"/>
      <c r="EO52" s="372"/>
      <c r="EP52" s="372"/>
      <c r="EQ52" s="372"/>
      <c r="ER52" s="372"/>
      <c r="ES52" s="372"/>
      <c r="ET52" s="372"/>
      <c r="EU52" s="372"/>
      <c r="EV52" s="372"/>
      <c r="EW52" s="372"/>
      <c r="EX52" s="372"/>
      <c r="EY52" s="372"/>
      <c r="EZ52" s="372"/>
      <c r="FA52" s="372"/>
      <c r="FB52" s="372"/>
      <c r="FC52" s="372"/>
      <c r="FD52" s="372"/>
      <c r="FE52" s="372"/>
      <c r="FF52" s="372"/>
      <c r="FG52" s="372"/>
      <c r="FH52" s="372"/>
      <c r="FI52" s="372"/>
      <c r="FJ52" s="372"/>
    </row>
    <row r="53" spans="1:166" s="1" customFormat="1" x14ac:dyDescent="0.2"/>
    <row r="54" spans="1:166" s="1" customFormat="1" x14ac:dyDescent="0.2">
      <c r="A54" s="1" t="s">
        <v>112</v>
      </c>
      <c r="AC54" s="361" t="s">
        <v>206</v>
      </c>
      <c r="AD54" s="361"/>
      <c r="AE54" s="361"/>
      <c r="AF54" s="361"/>
      <c r="AG54" s="361"/>
      <c r="AH54" s="361"/>
      <c r="AI54" s="361"/>
      <c r="AJ54" s="361"/>
      <c r="AK54" s="361"/>
      <c r="AL54" s="361"/>
      <c r="AM54" s="361"/>
      <c r="AN54" s="361"/>
      <c r="AO54" s="361"/>
      <c r="AP54" s="361"/>
      <c r="AQ54" s="361"/>
      <c r="AR54" s="361"/>
      <c r="AS54" s="361"/>
      <c r="AT54" s="361"/>
      <c r="AU54" s="361"/>
      <c r="AV54" s="361"/>
      <c r="AW54" s="361"/>
      <c r="AX54" s="361"/>
      <c r="AY54" s="361"/>
      <c r="AZ54" s="361"/>
      <c r="BA54" s="361"/>
      <c r="BB54" s="361"/>
      <c r="BC54" s="361"/>
      <c r="BD54" s="361"/>
      <c r="BE54" s="361"/>
      <c r="BF54" s="361"/>
      <c r="BG54" s="361"/>
      <c r="BH54" s="361"/>
      <c r="BI54" s="361"/>
      <c r="BJ54" s="63"/>
      <c r="BK54" s="63"/>
      <c r="BL54" s="63"/>
      <c r="BM54" s="63"/>
      <c r="BN54" s="63"/>
      <c r="BO54" s="362"/>
      <c r="BP54" s="362"/>
      <c r="BQ54" s="362"/>
      <c r="BR54" s="362"/>
      <c r="BS54" s="362"/>
      <c r="BT54" s="362"/>
      <c r="BU54" s="362"/>
      <c r="BV54" s="362"/>
      <c r="BW54" s="362"/>
      <c r="BX54" s="362"/>
      <c r="BY54" s="362"/>
      <c r="BZ54" s="362"/>
      <c r="CA54" s="362"/>
      <c r="CB54" s="362"/>
      <c r="CC54" s="362"/>
      <c r="CD54" s="362"/>
      <c r="CE54" s="362"/>
      <c r="CF54" s="362"/>
      <c r="CG54" s="63"/>
      <c r="CH54" s="63"/>
      <c r="CI54" s="63"/>
      <c r="CJ54" s="63"/>
      <c r="CK54" s="63"/>
      <c r="CL54" s="362" t="s">
        <v>207</v>
      </c>
      <c r="CM54" s="362"/>
      <c r="CN54" s="362"/>
      <c r="CO54" s="362"/>
      <c r="CP54" s="362"/>
      <c r="CQ54" s="362"/>
      <c r="CR54" s="362"/>
      <c r="CS54" s="362"/>
      <c r="CT54" s="362"/>
      <c r="CU54" s="362"/>
      <c r="CV54" s="362"/>
      <c r="CW54" s="362"/>
      <c r="CX54" s="362"/>
      <c r="CY54" s="362"/>
      <c r="CZ54" s="362"/>
      <c r="DA54" s="362"/>
      <c r="DB54" s="362"/>
      <c r="DC54" s="362"/>
      <c r="DD54" s="362"/>
      <c r="DE54" s="362"/>
      <c r="DF54" s="362"/>
      <c r="DG54" s="362"/>
      <c r="DH54" s="362"/>
      <c r="DI54" s="362"/>
      <c r="DJ54" s="362"/>
      <c r="DK54" s="362"/>
      <c r="DL54" s="362"/>
      <c r="DM54" s="362"/>
      <c r="DN54" s="362"/>
      <c r="DO54" s="362"/>
      <c r="DP54" s="362"/>
      <c r="DQ54" s="362"/>
    </row>
    <row r="55" spans="1:166" s="1" customFormat="1" ht="9.75" customHeight="1" x14ac:dyDescent="0.2">
      <c r="AC55" s="363" t="s">
        <v>113</v>
      </c>
      <c r="AD55" s="363"/>
      <c r="AE55" s="363"/>
      <c r="AF55" s="363"/>
      <c r="AG55" s="363"/>
      <c r="AH55" s="363"/>
      <c r="AI55" s="363"/>
      <c r="AJ55" s="363"/>
      <c r="AK55" s="363"/>
      <c r="AL55" s="363"/>
      <c r="AM55" s="363"/>
      <c r="AN55" s="363"/>
      <c r="AO55" s="363"/>
      <c r="AP55" s="363"/>
      <c r="AQ55" s="363"/>
      <c r="AR55" s="363"/>
      <c r="AS55" s="363"/>
      <c r="AT55" s="363"/>
      <c r="AU55" s="363"/>
      <c r="AV55" s="363"/>
      <c r="AW55" s="363"/>
      <c r="AX55" s="363"/>
      <c r="AY55" s="363"/>
      <c r="AZ55" s="363"/>
      <c r="BA55" s="363"/>
      <c r="BB55" s="363"/>
      <c r="BC55" s="363"/>
      <c r="BD55" s="363"/>
      <c r="BE55" s="363"/>
      <c r="BF55" s="363"/>
      <c r="BG55" s="363"/>
      <c r="BH55" s="363"/>
      <c r="BI55" s="363"/>
      <c r="BJ55" s="64"/>
      <c r="BK55" s="64"/>
      <c r="BL55" s="64"/>
      <c r="BM55" s="64"/>
      <c r="BN55" s="64"/>
      <c r="BO55" s="363" t="s">
        <v>73</v>
      </c>
      <c r="BP55" s="363"/>
      <c r="BQ55" s="363"/>
      <c r="BR55" s="363"/>
      <c r="BS55" s="363"/>
      <c r="BT55" s="363"/>
      <c r="BU55" s="363"/>
      <c r="BV55" s="363"/>
      <c r="BW55" s="363"/>
      <c r="BX55" s="363"/>
      <c r="BY55" s="363"/>
      <c r="BZ55" s="363"/>
      <c r="CA55" s="363"/>
      <c r="CB55" s="363"/>
      <c r="CC55" s="363"/>
      <c r="CD55" s="363"/>
      <c r="CE55" s="363"/>
      <c r="CF55" s="363"/>
      <c r="CG55" s="64"/>
      <c r="CH55" s="64"/>
      <c r="CI55" s="64"/>
      <c r="CJ55" s="64"/>
      <c r="CK55" s="64"/>
      <c r="CL55" s="363" t="s">
        <v>74</v>
      </c>
      <c r="CM55" s="363"/>
      <c r="CN55" s="363"/>
      <c r="CO55" s="363"/>
      <c r="CP55" s="363"/>
      <c r="CQ55" s="363"/>
      <c r="CR55" s="363"/>
      <c r="CS55" s="363"/>
      <c r="CT55" s="363"/>
      <c r="CU55" s="363"/>
      <c r="CV55" s="363"/>
      <c r="CW55" s="363"/>
      <c r="CX55" s="363"/>
      <c r="CY55" s="363"/>
      <c r="CZ55" s="363"/>
      <c r="DA55" s="363"/>
      <c r="DB55" s="363"/>
      <c r="DC55" s="363"/>
      <c r="DD55" s="363"/>
      <c r="DE55" s="363"/>
      <c r="DF55" s="363"/>
      <c r="DG55" s="363"/>
      <c r="DH55" s="363"/>
      <c r="DI55" s="363"/>
      <c r="DJ55" s="363"/>
      <c r="DK55" s="363"/>
      <c r="DL55" s="363"/>
      <c r="DM55" s="363"/>
      <c r="DN55" s="363"/>
      <c r="DO55" s="363"/>
      <c r="DP55" s="363"/>
      <c r="DQ55" s="363"/>
    </row>
    <row r="56" spans="1:166" s="1" customFormat="1" ht="23.25" customHeight="1" x14ac:dyDescent="0.2">
      <c r="A56" s="1" t="s">
        <v>114</v>
      </c>
      <c r="AC56" s="361" t="s">
        <v>208</v>
      </c>
      <c r="AD56" s="361"/>
      <c r="AE56" s="361"/>
      <c r="AF56" s="361"/>
      <c r="AG56" s="361"/>
      <c r="AH56" s="361"/>
      <c r="AI56" s="361"/>
      <c r="AJ56" s="361"/>
      <c r="AK56" s="361"/>
      <c r="AL56" s="361"/>
      <c r="AM56" s="361"/>
      <c r="AN56" s="361"/>
      <c r="AO56" s="361"/>
      <c r="AP56" s="361"/>
      <c r="AQ56" s="361"/>
      <c r="AR56" s="361"/>
      <c r="AS56" s="361"/>
      <c r="AT56" s="361"/>
      <c r="AU56" s="361"/>
      <c r="AV56" s="361"/>
      <c r="AW56" s="361"/>
      <c r="AX56" s="361"/>
      <c r="AY56" s="361"/>
      <c r="AZ56" s="361"/>
      <c r="BA56" s="361"/>
      <c r="BB56" s="361"/>
      <c r="BC56" s="361"/>
      <c r="BD56" s="361"/>
      <c r="BE56" s="361"/>
      <c r="BF56" s="361"/>
      <c r="BG56" s="361"/>
      <c r="BH56" s="361"/>
      <c r="BI56" s="361"/>
      <c r="BJ56" s="63"/>
      <c r="BK56" s="63"/>
      <c r="BL56" s="63"/>
      <c r="BM56" s="63"/>
      <c r="BN56" s="63"/>
      <c r="BO56" s="362"/>
      <c r="BP56" s="362"/>
      <c r="BQ56" s="362"/>
      <c r="BR56" s="362"/>
      <c r="BS56" s="362"/>
      <c r="BT56" s="362"/>
      <c r="BU56" s="362"/>
      <c r="BV56" s="362"/>
      <c r="BW56" s="362"/>
      <c r="BX56" s="362"/>
      <c r="BY56" s="362"/>
      <c r="BZ56" s="362"/>
      <c r="CA56" s="362"/>
      <c r="CB56" s="362"/>
      <c r="CC56" s="362"/>
      <c r="CD56" s="362"/>
      <c r="CE56" s="362"/>
      <c r="CF56" s="362"/>
      <c r="CG56" s="63"/>
      <c r="CH56" s="63"/>
      <c r="CI56" s="63"/>
      <c r="CJ56" s="63"/>
      <c r="CK56" s="63"/>
      <c r="CL56" s="362" t="s">
        <v>209</v>
      </c>
      <c r="CM56" s="362"/>
      <c r="CN56" s="362"/>
      <c r="CO56" s="362"/>
      <c r="CP56" s="362"/>
      <c r="CQ56" s="362"/>
      <c r="CR56" s="362"/>
      <c r="CS56" s="362"/>
      <c r="CT56" s="362"/>
      <c r="CU56" s="362"/>
      <c r="CV56" s="362"/>
      <c r="CW56" s="362"/>
      <c r="CX56" s="362"/>
      <c r="CY56" s="362"/>
      <c r="CZ56" s="362"/>
      <c r="DA56" s="362"/>
      <c r="DB56" s="362"/>
      <c r="DC56" s="362"/>
      <c r="DD56" s="362"/>
      <c r="DE56" s="362"/>
      <c r="DF56" s="362"/>
      <c r="DG56" s="362"/>
      <c r="DH56" s="362"/>
      <c r="DI56" s="362"/>
      <c r="DJ56" s="362"/>
      <c r="DK56" s="362"/>
      <c r="DL56" s="362"/>
      <c r="DM56" s="362"/>
      <c r="DN56" s="362"/>
      <c r="DO56" s="362"/>
      <c r="DP56" s="362"/>
      <c r="DQ56" s="362"/>
    </row>
    <row r="57" spans="1:166" s="1" customFormat="1" x14ac:dyDescent="0.2">
      <c r="AC57" s="363" t="s">
        <v>113</v>
      </c>
      <c r="AD57" s="363"/>
      <c r="AE57" s="363"/>
      <c r="AF57" s="363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3"/>
      <c r="AU57" s="363"/>
      <c r="AV57" s="363"/>
      <c r="AW57" s="363"/>
      <c r="AX57" s="363"/>
      <c r="AY57" s="363"/>
      <c r="AZ57" s="363"/>
      <c r="BA57" s="363"/>
      <c r="BB57" s="363"/>
      <c r="BC57" s="363"/>
      <c r="BD57" s="363"/>
      <c r="BE57" s="363"/>
      <c r="BF57" s="363"/>
      <c r="BG57" s="363"/>
      <c r="BH57" s="363"/>
      <c r="BI57" s="363"/>
      <c r="BJ57" s="64"/>
      <c r="BK57" s="64"/>
      <c r="BL57" s="64"/>
      <c r="BM57" s="64"/>
      <c r="BN57" s="64"/>
      <c r="BO57" s="363" t="s">
        <v>73</v>
      </c>
      <c r="BP57" s="363"/>
      <c r="BQ57" s="363"/>
      <c r="BR57" s="363"/>
      <c r="BS57" s="363"/>
      <c r="BT57" s="363"/>
      <c r="BU57" s="363"/>
      <c r="BV57" s="363"/>
      <c r="BW57" s="363"/>
      <c r="BX57" s="363"/>
      <c r="BY57" s="363"/>
      <c r="BZ57" s="363"/>
      <c r="CA57" s="363"/>
      <c r="CB57" s="363"/>
      <c r="CC57" s="363"/>
      <c r="CD57" s="363"/>
      <c r="CE57" s="363"/>
      <c r="CF57" s="363"/>
      <c r="CG57" s="64"/>
      <c r="CH57" s="64"/>
      <c r="CI57" s="64"/>
      <c r="CJ57" s="64"/>
      <c r="CK57" s="64"/>
      <c r="CL57" s="363" t="s">
        <v>74</v>
      </c>
      <c r="CM57" s="363"/>
      <c r="CN57" s="363"/>
      <c r="CO57" s="363"/>
      <c r="CP57" s="363"/>
      <c r="CQ57" s="363"/>
      <c r="CR57" s="363"/>
      <c r="CS57" s="363"/>
      <c r="CT57" s="363"/>
      <c r="CU57" s="363"/>
      <c r="CV57" s="363"/>
      <c r="CW57" s="363"/>
      <c r="CX57" s="363"/>
      <c r="CY57" s="363"/>
      <c r="CZ57" s="363"/>
      <c r="DA57" s="363"/>
      <c r="DB57" s="363"/>
      <c r="DC57" s="363"/>
      <c r="DD57" s="363"/>
      <c r="DE57" s="363"/>
      <c r="DF57" s="363"/>
      <c r="DG57" s="363"/>
      <c r="DH57" s="363"/>
      <c r="DI57" s="363"/>
      <c r="DJ57" s="363"/>
      <c r="DK57" s="363"/>
      <c r="DL57" s="363"/>
      <c r="DM57" s="363"/>
      <c r="DN57" s="363"/>
      <c r="DO57" s="363"/>
      <c r="DP57" s="363"/>
      <c r="DQ57" s="363"/>
    </row>
    <row r="58" spans="1:166" s="1" customFormat="1" x14ac:dyDescent="0.2">
      <c r="AC58" s="362" t="s">
        <v>115</v>
      </c>
      <c r="AD58" s="362"/>
      <c r="AE58" s="362"/>
      <c r="AF58" s="362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  <c r="AT58" s="362"/>
      <c r="AU58" s="362"/>
      <c r="AV58" s="362"/>
      <c r="AW58" s="362"/>
      <c r="AX58" s="362"/>
      <c r="AY58" s="362"/>
      <c r="AZ58" s="362"/>
      <c r="BA58" s="362"/>
      <c r="BB58" s="362"/>
      <c r="BC58" s="362"/>
      <c r="BD58" s="362"/>
      <c r="BE58" s="362"/>
      <c r="BF58" s="362"/>
      <c r="BG58" s="362"/>
      <c r="BH58" s="362"/>
      <c r="BI58" s="362"/>
      <c r="BJ58" s="63"/>
      <c r="BK58" s="63"/>
      <c r="BL58" s="63"/>
      <c r="BM58" s="63"/>
      <c r="BN58" s="63"/>
      <c r="BO58" s="362"/>
      <c r="BP58" s="362"/>
      <c r="BQ58" s="362"/>
      <c r="BR58" s="362"/>
      <c r="BS58" s="362"/>
      <c r="BT58" s="362"/>
      <c r="BU58" s="362"/>
      <c r="BV58" s="362"/>
      <c r="BW58" s="362"/>
      <c r="BX58" s="362"/>
      <c r="BY58" s="362"/>
      <c r="BZ58" s="362"/>
      <c r="CA58" s="362"/>
      <c r="CB58" s="362"/>
      <c r="CC58" s="362"/>
      <c r="CD58" s="362"/>
      <c r="CE58" s="362"/>
      <c r="CF58" s="362"/>
      <c r="CG58" s="63"/>
      <c r="CH58" s="63"/>
      <c r="CI58" s="63"/>
      <c r="CJ58" s="63"/>
      <c r="CK58" s="63"/>
      <c r="CL58" s="362" t="s">
        <v>116</v>
      </c>
      <c r="CM58" s="362"/>
      <c r="CN58" s="362"/>
      <c r="CO58" s="362"/>
      <c r="CP58" s="362"/>
      <c r="CQ58" s="362"/>
      <c r="CR58" s="362"/>
      <c r="CS58" s="362"/>
      <c r="CT58" s="362"/>
      <c r="CU58" s="362"/>
      <c r="CV58" s="362"/>
      <c r="CW58" s="362"/>
      <c r="CX58" s="362"/>
      <c r="CY58" s="362"/>
      <c r="CZ58" s="362"/>
      <c r="DA58" s="362"/>
      <c r="DB58" s="362"/>
      <c r="DC58" s="362"/>
      <c r="DD58" s="362"/>
      <c r="DE58" s="362"/>
      <c r="DF58" s="362"/>
      <c r="DG58" s="362"/>
      <c r="DH58" s="362"/>
      <c r="DI58" s="362"/>
      <c r="DJ58" s="362"/>
      <c r="DK58" s="362"/>
      <c r="DL58" s="362"/>
      <c r="DM58" s="362"/>
      <c r="DN58" s="362"/>
      <c r="DO58" s="362"/>
      <c r="DP58" s="362"/>
      <c r="DQ58" s="362"/>
    </row>
    <row r="59" spans="1:166" s="1" customFormat="1" x14ac:dyDescent="0.2">
      <c r="AC59" s="363" t="s">
        <v>113</v>
      </c>
      <c r="AD59" s="363"/>
      <c r="AE59" s="363"/>
      <c r="AF59" s="363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3"/>
      <c r="AU59" s="363"/>
      <c r="AV59" s="363"/>
      <c r="AW59" s="363"/>
      <c r="AX59" s="363"/>
      <c r="AY59" s="363"/>
      <c r="AZ59" s="363"/>
      <c r="BA59" s="363"/>
      <c r="BB59" s="363"/>
      <c r="BC59" s="363"/>
      <c r="BD59" s="363"/>
      <c r="BE59" s="363"/>
      <c r="BF59" s="363"/>
      <c r="BG59" s="363"/>
      <c r="BH59" s="363"/>
      <c r="BI59" s="363"/>
      <c r="BJ59" s="64"/>
      <c r="BK59" s="64"/>
      <c r="BL59" s="64"/>
      <c r="BM59" s="64"/>
      <c r="BN59" s="64"/>
      <c r="BO59" s="363" t="s">
        <v>73</v>
      </c>
      <c r="BP59" s="363"/>
      <c r="BQ59" s="363"/>
      <c r="BR59" s="363"/>
      <c r="BS59" s="363"/>
      <c r="BT59" s="363"/>
      <c r="BU59" s="363"/>
      <c r="BV59" s="363"/>
      <c r="BW59" s="363"/>
      <c r="BX59" s="363"/>
      <c r="BY59" s="363"/>
      <c r="BZ59" s="363"/>
      <c r="CA59" s="363"/>
      <c r="CB59" s="363"/>
      <c r="CC59" s="363"/>
      <c r="CD59" s="363"/>
      <c r="CE59" s="363"/>
      <c r="CF59" s="363"/>
      <c r="CG59" s="64"/>
      <c r="CH59" s="64"/>
      <c r="CI59" s="64"/>
      <c r="CJ59" s="64"/>
      <c r="CK59" s="64"/>
      <c r="CL59" s="363" t="s">
        <v>74</v>
      </c>
      <c r="CM59" s="363"/>
      <c r="CN59" s="363"/>
      <c r="CO59" s="363"/>
      <c r="CP59" s="363"/>
      <c r="CQ59" s="363"/>
      <c r="CR59" s="363"/>
      <c r="CS59" s="363"/>
      <c r="CT59" s="363"/>
      <c r="CU59" s="363"/>
      <c r="CV59" s="363"/>
      <c r="CW59" s="363"/>
      <c r="CX59" s="363"/>
      <c r="CY59" s="363"/>
      <c r="CZ59" s="363"/>
      <c r="DA59" s="363"/>
      <c r="DB59" s="363"/>
      <c r="DC59" s="363"/>
      <c r="DD59" s="363"/>
      <c r="DE59" s="363"/>
      <c r="DF59" s="363"/>
      <c r="DG59" s="363"/>
      <c r="DH59" s="363"/>
      <c r="DI59" s="363"/>
      <c r="DJ59" s="363"/>
      <c r="DK59" s="363"/>
      <c r="DL59" s="363"/>
      <c r="DM59" s="363"/>
      <c r="DN59" s="363"/>
      <c r="DO59" s="363"/>
      <c r="DP59" s="363"/>
      <c r="DQ59" s="363"/>
    </row>
    <row r="60" spans="1:166" s="1" customFormat="1" x14ac:dyDescent="0.2">
      <c r="A60" s="57" t="s">
        <v>81</v>
      </c>
      <c r="AC60" s="369" t="s">
        <v>196</v>
      </c>
      <c r="AD60" s="369"/>
      <c r="AE60" s="369"/>
      <c r="AF60" s="369"/>
      <c r="AG60" s="369"/>
      <c r="AH60" s="369"/>
      <c r="AI60" s="369"/>
      <c r="AJ60" s="369"/>
      <c r="AK60" s="369"/>
      <c r="AL60" s="369"/>
      <c r="AM60" s="369"/>
      <c r="AN60" s="369"/>
      <c r="AO60" s="369"/>
      <c r="AP60" s="369"/>
      <c r="AQ60" s="369"/>
      <c r="AR60" s="369"/>
      <c r="AS60" s="369"/>
      <c r="AT60" s="369"/>
      <c r="AU60" s="369"/>
      <c r="AV60" s="369"/>
      <c r="AW60" s="369"/>
      <c r="AX60" s="369"/>
      <c r="AY60" s="369"/>
      <c r="AZ60" s="369"/>
      <c r="BA60" s="369"/>
      <c r="BB60" s="369"/>
      <c r="BC60" s="369"/>
      <c r="BD60" s="369"/>
      <c r="BE60" s="369"/>
      <c r="BF60" s="369"/>
      <c r="BG60" s="369"/>
      <c r="BH60" s="369"/>
      <c r="BI60" s="369"/>
    </row>
    <row r="61" spans="1:166" s="1" customFormat="1" ht="24" customHeight="1" x14ac:dyDescent="0.2">
      <c r="A61" s="57" t="s">
        <v>117</v>
      </c>
      <c r="AC61" s="370"/>
      <c r="AD61" s="370"/>
      <c r="AE61" s="370"/>
      <c r="AF61" s="370"/>
      <c r="AG61" s="370"/>
      <c r="AH61" s="370"/>
      <c r="AI61" s="370"/>
      <c r="AJ61" s="370"/>
      <c r="AK61" s="370"/>
      <c r="AL61" s="370"/>
      <c r="AM61" s="370"/>
      <c r="AN61" s="370"/>
      <c r="AO61" s="370"/>
      <c r="AP61" s="370"/>
      <c r="AQ61" s="370"/>
      <c r="AR61" s="370"/>
      <c r="AS61" s="370"/>
      <c r="AT61" s="370"/>
      <c r="AU61" s="370"/>
      <c r="AV61" s="370"/>
      <c r="AW61" s="370"/>
      <c r="AX61" s="370"/>
      <c r="AY61" s="370"/>
      <c r="AZ61" s="370"/>
      <c r="BA61" s="370"/>
      <c r="BB61" s="370"/>
      <c r="BC61" s="370"/>
      <c r="BD61" s="370"/>
      <c r="BE61" s="370"/>
      <c r="BF61" s="370"/>
      <c r="BG61" s="370"/>
      <c r="BH61" s="370"/>
      <c r="BI61" s="370"/>
      <c r="BO61" s="371"/>
      <c r="BP61" s="371"/>
      <c r="BQ61" s="371"/>
      <c r="BR61" s="371"/>
      <c r="BS61" s="371"/>
      <c r="BT61" s="371"/>
      <c r="BU61" s="371"/>
      <c r="BV61" s="371"/>
      <c r="BW61" s="371"/>
      <c r="BX61" s="371"/>
      <c r="BY61" s="371"/>
      <c r="BZ61" s="371"/>
      <c r="CA61" s="371"/>
      <c r="CB61" s="371"/>
      <c r="CC61" s="371"/>
      <c r="CD61" s="371"/>
      <c r="CE61" s="371"/>
      <c r="CF61" s="371"/>
      <c r="CL61" s="371" t="s">
        <v>210</v>
      </c>
      <c r="CM61" s="371"/>
      <c r="CN61" s="371"/>
      <c r="CO61" s="371"/>
      <c r="CP61" s="371"/>
      <c r="CQ61" s="371"/>
      <c r="CR61" s="371"/>
      <c r="CS61" s="371"/>
      <c r="CT61" s="371"/>
      <c r="CU61" s="371"/>
      <c r="CV61" s="371"/>
      <c r="CW61" s="371"/>
      <c r="CX61" s="371"/>
      <c r="CY61" s="371"/>
      <c r="CZ61" s="371"/>
      <c r="DA61" s="371"/>
      <c r="DB61" s="371"/>
      <c r="DC61" s="371"/>
      <c r="DD61" s="371"/>
      <c r="DE61" s="371"/>
      <c r="DF61" s="371"/>
      <c r="DG61" s="371"/>
      <c r="DH61" s="371"/>
      <c r="DI61" s="371"/>
      <c r="DJ61" s="371"/>
      <c r="DK61" s="371"/>
      <c r="DL61" s="371"/>
      <c r="DM61" s="371"/>
      <c r="DN61" s="371"/>
      <c r="DO61" s="371"/>
      <c r="DP61" s="371"/>
      <c r="DQ61" s="371"/>
      <c r="DW61" s="368" t="s">
        <v>118</v>
      </c>
      <c r="DX61" s="368"/>
      <c r="DY61" s="364"/>
      <c r="DZ61" s="364"/>
      <c r="EA61" s="364"/>
      <c r="EB61" s="364"/>
      <c r="EC61" s="65" t="s">
        <v>118</v>
      </c>
      <c r="ED61" s="65"/>
      <c r="EE61" s="65"/>
      <c r="EF61" s="364"/>
      <c r="EG61" s="364"/>
      <c r="EH61" s="364"/>
      <c r="EI61" s="364"/>
      <c r="EJ61" s="364"/>
      <c r="EK61" s="364"/>
      <c r="EL61" s="364"/>
      <c r="EM61" s="364"/>
      <c r="EN61" s="364"/>
      <c r="EO61" s="364"/>
      <c r="EP61" s="364"/>
      <c r="EQ61" s="364"/>
      <c r="ER61" s="364"/>
      <c r="ES61" s="364"/>
      <c r="ET61" s="364"/>
      <c r="EU61" s="365">
        <v>20</v>
      </c>
      <c r="EV61" s="365"/>
      <c r="EW61" s="365"/>
      <c r="EX61" s="365"/>
      <c r="EY61" s="366" t="s">
        <v>77</v>
      </c>
      <c r="EZ61" s="366"/>
      <c r="FA61" s="366"/>
      <c r="FC61" s="1" t="s">
        <v>78</v>
      </c>
    </row>
    <row r="62" spans="1:166" s="1" customFormat="1" x14ac:dyDescent="0.2">
      <c r="AC62" s="367" t="s">
        <v>113</v>
      </c>
      <c r="AD62" s="367"/>
      <c r="AE62" s="367"/>
      <c r="AF62" s="367"/>
      <c r="AG62" s="367"/>
      <c r="AH62" s="367"/>
      <c r="AI62" s="367"/>
      <c r="AJ62" s="367"/>
      <c r="AK62" s="367"/>
      <c r="AL62" s="367"/>
      <c r="AM62" s="367"/>
      <c r="AN62" s="367"/>
      <c r="AO62" s="367"/>
      <c r="AP62" s="367"/>
      <c r="AQ62" s="367"/>
      <c r="AR62" s="367"/>
      <c r="AS62" s="367"/>
      <c r="AT62" s="367"/>
      <c r="AU62" s="367"/>
      <c r="AV62" s="367"/>
      <c r="AW62" s="367"/>
      <c r="AX62" s="367"/>
      <c r="AY62" s="367"/>
      <c r="AZ62" s="367"/>
      <c r="BA62" s="367"/>
      <c r="BB62" s="367"/>
      <c r="BC62" s="367"/>
      <c r="BD62" s="367"/>
      <c r="BE62" s="367"/>
      <c r="BF62" s="367"/>
      <c r="BG62" s="367"/>
      <c r="BH62" s="367"/>
      <c r="BI62" s="367"/>
      <c r="BJ62" s="66"/>
      <c r="BK62" s="66"/>
      <c r="BL62" s="66"/>
      <c r="BM62" s="66"/>
      <c r="BN62" s="66"/>
      <c r="BO62" s="367" t="s">
        <v>73</v>
      </c>
      <c r="BP62" s="367"/>
      <c r="BQ62" s="367"/>
      <c r="BR62" s="367"/>
      <c r="BS62" s="367"/>
      <c r="BT62" s="367"/>
      <c r="BU62" s="367"/>
      <c r="BV62" s="367"/>
      <c r="BW62" s="367"/>
      <c r="BX62" s="367"/>
      <c r="BY62" s="367"/>
      <c r="BZ62" s="367"/>
      <c r="CA62" s="367"/>
      <c r="CB62" s="367"/>
      <c r="CC62" s="367"/>
      <c r="CD62" s="367"/>
      <c r="CE62" s="367"/>
      <c r="CF62" s="367"/>
      <c r="CG62" s="66"/>
      <c r="CH62" s="66"/>
      <c r="CI62" s="66"/>
      <c r="CJ62" s="66"/>
      <c r="CK62" s="66"/>
      <c r="CL62" s="367" t="s">
        <v>74</v>
      </c>
      <c r="CM62" s="367"/>
      <c r="CN62" s="367"/>
      <c r="CO62" s="367"/>
      <c r="CP62" s="367"/>
      <c r="CQ62" s="367"/>
      <c r="CR62" s="367"/>
      <c r="CS62" s="367"/>
      <c r="CT62" s="367"/>
      <c r="CU62" s="367"/>
      <c r="CV62" s="367"/>
      <c r="CW62" s="367"/>
      <c r="CX62" s="367"/>
      <c r="CY62" s="367"/>
      <c r="CZ62" s="367"/>
      <c r="DA62" s="367"/>
      <c r="DB62" s="367"/>
      <c r="DC62" s="367"/>
      <c r="DD62" s="367"/>
      <c r="DE62" s="367"/>
      <c r="DF62" s="367"/>
      <c r="DG62" s="367"/>
      <c r="DH62" s="367"/>
      <c r="DI62" s="367"/>
      <c r="DJ62" s="367"/>
      <c r="DK62" s="367"/>
      <c r="DL62" s="367"/>
      <c r="DM62" s="367"/>
      <c r="DN62" s="367"/>
      <c r="DO62" s="367"/>
      <c r="DP62" s="367"/>
      <c r="DQ62" s="367"/>
    </row>
    <row r="63" spans="1:166" s="1" customFormat="1" ht="12" customHeight="1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  <c r="AJ63" s="220"/>
      <c r="AK63" s="220"/>
      <c r="AL63" s="220"/>
      <c r="AM63" s="220"/>
      <c r="AN63" s="220"/>
      <c r="AO63" s="220"/>
      <c r="AP63" s="220"/>
      <c r="AQ63" s="220"/>
      <c r="AR63" s="220"/>
      <c r="AS63" s="47"/>
      <c r="AT63" s="47"/>
      <c r="AU63" s="47"/>
      <c r="AV63" s="47"/>
      <c r="AW63" s="47"/>
      <c r="AX63" s="220"/>
      <c r="AY63" s="220"/>
      <c r="AZ63" s="220"/>
      <c r="BA63" s="220"/>
      <c r="BB63" s="220"/>
      <c r="BC63" s="220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47"/>
      <c r="BQ63" s="47"/>
      <c r="BR63" s="47"/>
      <c r="BS63" s="47"/>
      <c r="BT63" s="47"/>
      <c r="BU63" s="220"/>
      <c r="BV63" s="220"/>
      <c r="BW63" s="220"/>
      <c r="BX63" s="220"/>
      <c r="BY63" s="220"/>
      <c r="BZ63" s="220"/>
      <c r="CA63" s="220"/>
      <c r="CB63" s="220"/>
      <c r="CC63" s="220"/>
      <c r="CD63" s="220"/>
      <c r="CE63" s="220"/>
      <c r="CF63" s="220"/>
      <c r="CG63" s="220"/>
      <c r="CH63" s="220"/>
      <c r="CI63" s="220"/>
      <c r="CJ63" s="220"/>
      <c r="CK63" s="220"/>
      <c r="CL63" s="220"/>
      <c r="CM63" s="220"/>
      <c r="CN63" s="220"/>
      <c r="CO63" s="220"/>
      <c r="CP63" s="220"/>
      <c r="CQ63" s="220"/>
      <c r="CR63" s="220"/>
      <c r="CS63" s="220"/>
      <c r="CT63" s="220"/>
      <c r="CU63" s="220"/>
      <c r="CV63" s="220"/>
      <c r="CW63" s="220"/>
      <c r="CX63" s="220"/>
      <c r="CY63" s="220"/>
      <c r="CZ63" s="220"/>
      <c r="DA63" s="47"/>
      <c r="DB63" s="47"/>
      <c r="DC63" s="47"/>
      <c r="DD63" s="47"/>
      <c r="DE63" s="47"/>
      <c r="DF63" s="220"/>
      <c r="DG63" s="220"/>
      <c r="DH63" s="220"/>
      <c r="DI63" s="220"/>
      <c r="DJ63" s="220"/>
      <c r="DK63" s="220"/>
      <c r="DL63" s="220"/>
      <c r="DM63" s="220"/>
      <c r="DN63" s="220"/>
      <c r="DO63" s="220"/>
      <c r="DP63" s="220"/>
      <c r="DQ63" s="220"/>
      <c r="DR63" s="220"/>
      <c r="DS63" s="220"/>
      <c r="DT63" s="220"/>
      <c r="DU63" s="220"/>
      <c r="DV63" s="220"/>
    </row>
    <row r="64" spans="1:166" s="1" customFormat="1" ht="12" customHeight="1" x14ac:dyDescent="0.2">
      <c r="A64" s="1" t="s">
        <v>119</v>
      </c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</row>
    <row r="65" spans="1:159" s="1" customFormat="1" x14ac:dyDescent="0.2"/>
    <row r="66" spans="1:159" s="1" customFormat="1" x14ac:dyDescent="0.2"/>
    <row r="67" spans="1:159" s="1" customFormat="1" x14ac:dyDescent="0.2">
      <c r="A67" s="57" t="s">
        <v>120</v>
      </c>
      <c r="AC67" s="361" t="str">
        <f>AC54</f>
        <v>И.о. главного инженера БГРЭС</v>
      </c>
      <c r="AD67" s="361"/>
      <c r="AE67" s="361"/>
      <c r="AF67" s="361"/>
      <c r="AG67" s="361"/>
      <c r="AH67" s="361"/>
      <c r="AI67" s="361"/>
      <c r="AJ67" s="361"/>
      <c r="AK67" s="361"/>
      <c r="AL67" s="361"/>
      <c r="AM67" s="361"/>
      <c r="AN67" s="361"/>
      <c r="AO67" s="361"/>
      <c r="AP67" s="361"/>
      <c r="AQ67" s="361"/>
      <c r="AR67" s="361"/>
      <c r="AS67" s="361"/>
      <c r="AT67" s="361"/>
      <c r="AU67" s="361"/>
      <c r="AV67" s="361"/>
      <c r="AW67" s="361"/>
      <c r="AX67" s="361"/>
      <c r="AY67" s="361"/>
      <c r="AZ67" s="361"/>
      <c r="BA67" s="361"/>
      <c r="BB67" s="361"/>
      <c r="BC67" s="361"/>
      <c r="BD67" s="361"/>
      <c r="BE67" s="361"/>
      <c r="BF67" s="361"/>
      <c r="BG67" s="361"/>
      <c r="BH67" s="361"/>
      <c r="BI67" s="361"/>
      <c r="BJ67" s="63"/>
      <c r="BK67" s="63"/>
      <c r="BL67" s="63"/>
      <c r="BM67" s="63"/>
      <c r="BN67" s="63"/>
      <c r="BO67" s="362"/>
      <c r="BP67" s="362"/>
      <c r="BQ67" s="362"/>
      <c r="BR67" s="362"/>
      <c r="BS67" s="362"/>
      <c r="BT67" s="362"/>
      <c r="BU67" s="362"/>
      <c r="BV67" s="362"/>
      <c r="BW67" s="362"/>
      <c r="BX67" s="362"/>
      <c r="BY67" s="362"/>
      <c r="BZ67" s="362"/>
      <c r="CA67" s="362"/>
      <c r="CB67" s="362"/>
      <c r="CC67" s="362"/>
      <c r="CD67" s="362"/>
      <c r="CE67" s="362"/>
      <c r="CF67" s="362"/>
      <c r="CG67" s="63"/>
      <c r="CH67" s="63"/>
      <c r="CI67" s="63"/>
      <c r="CJ67" s="63"/>
      <c r="CK67" s="63"/>
      <c r="CL67" s="362" t="str">
        <f>CL54</f>
        <v>Бедарев И.А.</v>
      </c>
      <c r="CM67" s="362"/>
      <c r="CN67" s="362"/>
      <c r="CO67" s="362"/>
      <c r="CP67" s="362"/>
      <c r="CQ67" s="362"/>
      <c r="CR67" s="362"/>
      <c r="CS67" s="362"/>
      <c r="CT67" s="362"/>
      <c r="CU67" s="362"/>
      <c r="CV67" s="362"/>
      <c r="CW67" s="362"/>
      <c r="CX67" s="362"/>
      <c r="CY67" s="362"/>
      <c r="CZ67" s="362"/>
      <c r="DA67" s="362"/>
      <c r="DB67" s="362"/>
      <c r="DC67" s="362"/>
      <c r="DD67" s="362"/>
      <c r="DE67" s="362"/>
      <c r="DF67" s="362"/>
      <c r="DG67" s="362"/>
      <c r="DH67" s="362"/>
      <c r="DI67" s="362"/>
      <c r="DJ67" s="362"/>
      <c r="DK67" s="362"/>
      <c r="DL67" s="362"/>
      <c r="DM67" s="362"/>
      <c r="DN67" s="362"/>
      <c r="DO67" s="362"/>
      <c r="DP67" s="362"/>
      <c r="DQ67" s="362"/>
      <c r="DW67" s="368" t="s">
        <v>118</v>
      </c>
      <c r="DX67" s="368"/>
      <c r="DY67" s="364"/>
      <c r="DZ67" s="364"/>
      <c r="EA67" s="364"/>
      <c r="EB67" s="364"/>
      <c r="EC67" s="65" t="s">
        <v>118</v>
      </c>
      <c r="ED67" s="65"/>
      <c r="EE67" s="65"/>
      <c r="EF67" s="364"/>
      <c r="EG67" s="364"/>
      <c r="EH67" s="364"/>
      <c r="EI67" s="364"/>
      <c r="EJ67" s="364"/>
      <c r="EK67" s="364"/>
      <c r="EL67" s="364"/>
      <c r="EM67" s="364"/>
      <c r="EN67" s="364"/>
      <c r="EO67" s="364"/>
      <c r="EP67" s="364"/>
      <c r="EQ67" s="364"/>
      <c r="ER67" s="364"/>
      <c r="ES67" s="364"/>
      <c r="ET67" s="364"/>
      <c r="EU67" s="365">
        <v>20</v>
      </c>
      <c r="EV67" s="365"/>
      <c r="EW67" s="365"/>
      <c r="EX67" s="365"/>
      <c r="EY67" s="366" t="s">
        <v>77</v>
      </c>
      <c r="EZ67" s="366"/>
      <c r="FA67" s="366"/>
      <c r="FB67" s="65"/>
      <c r="FC67" s="1" t="s">
        <v>78</v>
      </c>
    </row>
    <row r="68" spans="1:159" s="1" customFormat="1" x14ac:dyDescent="0.2">
      <c r="AC68" s="363" t="s">
        <v>113</v>
      </c>
      <c r="AD68" s="363"/>
      <c r="AE68" s="363"/>
      <c r="AF68" s="363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3"/>
      <c r="AU68" s="363"/>
      <c r="AV68" s="363"/>
      <c r="AW68" s="363"/>
      <c r="AX68" s="363"/>
      <c r="AY68" s="363"/>
      <c r="AZ68" s="363"/>
      <c r="BA68" s="363"/>
      <c r="BB68" s="363"/>
      <c r="BC68" s="363"/>
      <c r="BD68" s="363"/>
      <c r="BE68" s="363"/>
      <c r="BF68" s="363"/>
      <c r="BG68" s="363"/>
      <c r="BH68" s="363"/>
      <c r="BI68" s="363"/>
      <c r="BJ68" s="64"/>
      <c r="BK68" s="64"/>
      <c r="BL68" s="64"/>
      <c r="BM68" s="64"/>
      <c r="BN68" s="64"/>
      <c r="BO68" s="363" t="s">
        <v>73</v>
      </c>
      <c r="BP68" s="363"/>
      <c r="BQ68" s="363"/>
      <c r="BR68" s="363"/>
      <c r="BS68" s="363"/>
      <c r="BT68" s="363"/>
      <c r="BU68" s="363"/>
      <c r="BV68" s="363"/>
      <c r="BW68" s="363"/>
      <c r="BX68" s="363"/>
      <c r="BY68" s="363"/>
      <c r="BZ68" s="363"/>
      <c r="CA68" s="363"/>
      <c r="CB68" s="363"/>
      <c r="CC68" s="363"/>
      <c r="CD68" s="363"/>
      <c r="CE68" s="363"/>
      <c r="CF68" s="363"/>
      <c r="CG68" s="64"/>
      <c r="CH68" s="64"/>
      <c r="CI68" s="64"/>
      <c r="CJ68" s="64"/>
      <c r="CK68" s="64"/>
      <c r="CL68" s="363" t="s">
        <v>74</v>
      </c>
      <c r="CM68" s="363"/>
      <c r="CN68" s="363"/>
      <c r="CO68" s="363"/>
      <c r="CP68" s="363"/>
      <c r="CQ68" s="363"/>
      <c r="CR68" s="363"/>
      <c r="CS68" s="363"/>
      <c r="CT68" s="363"/>
      <c r="CU68" s="363"/>
      <c r="CV68" s="363"/>
      <c r="CW68" s="363"/>
      <c r="CX68" s="363"/>
      <c r="CY68" s="363"/>
      <c r="CZ68" s="363"/>
      <c r="DA68" s="363"/>
      <c r="DB68" s="363"/>
      <c r="DC68" s="363"/>
      <c r="DD68" s="363"/>
      <c r="DE68" s="363"/>
      <c r="DF68" s="363"/>
      <c r="DG68" s="363"/>
      <c r="DH68" s="363"/>
      <c r="DI68" s="363"/>
      <c r="DJ68" s="363"/>
      <c r="DK68" s="363"/>
      <c r="DL68" s="363"/>
      <c r="DM68" s="363"/>
      <c r="DN68" s="363"/>
      <c r="DO68" s="363"/>
      <c r="DP68" s="363"/>
      <c r="DQ68" s="363"/>
    </row>
    <row r="69" spans="1:159" s="1" customFormat="1" ht="25.5" customHeight="1" x14ac:dyDescent="0.2">
      <c r="AC69" s="63"/>
      <c r="AD69" s="361" t="str">
        <f>AC56</f>
        <v>Зам.директора по обеспечению производства и АХВ</v>
      </c>
      <c r="AE69" s="361"/>
      <c r="AF69" s="361"/>
      <c r="AG69" s="361"/>
      <c r="AH69" s="361"/>
      <c r="AI69" s="361"/>
      <c r="AJ69" s="361"/>
      <c r="AK69" s="361"/>
      <c r="AL69" s="361"/>
      <c r="AM69" s="361"/>
      <c r="AN69" s="361"/>
      <c r="AO69" s="361"/>
      <c r="AP69" s="361"/>
      <c r="AQ69" s="361"/>
      <c r="AR69" s="361"/>
      <c r="AS69" s="361"/>
      <c r="AT69" s="361"/>
      <c r="AU69" s="361"/>
      <c r="AV69" s="361"/>
      <c r="AW69" s="361"/>
      <c r="AX69" s="361"/>
      <c r="AY69" s="361"/>
      <c r="AZ69" s="361"/>
      <c r="BA69" s="361"/>
      <c r="BB69" s="361"/>
      <c r="BC69" s="361"/>
      <c r="BD69" s="361"/>
      <c r="BE69" s="361"/>
      <c r="BF69" s="361"/>
      <c r="BG69" s="361"/>
      <c r="BH69" s="361"/>
      <c r="BI69" s="361"/>
      <c r="BJ69" s="361"/>
      <c r="BK69" s="63"/>
      <c r="BL69" s="63"/>
      <c r="BM69" s="63"/>
      <c r="BN69" s="63"/>
      <c r="BO69" s="63"/>
      <c r="BP69" s="362"/>
      <c r="BQ69" s="362"/>
      <c r="BR69" s="362"/>
      <c r="BS69" s="362"/>
      <c r="BT69" s="362"/>
      <c r="BU69" s="362"/>
      <c r="BV69" s="362"/>
      <c r="BW69" s="362"/>
      <c r="BX69" s="362"/>
      <c r="BY69" s="362"/>
      <c r="BZ69" s="362"/>
      <c r="CA69" s="362"/>
      <c r="CB69" s="362"/>
      <c r="CC69" s="362"/>
      <c r="CD69" s="362"/>
      <c r="CE69" s="362"/>
      <c r="CF69" s="362"/>
      <c r="CG69" s="362"/>
      <c r="CH69" s="63"/>
      <c r="CI69" s="63"/>
      <c r="CJ69" s="63"/>
      <c r="CK69" s="63"/>
      <c r="CL69" s="63"/>
      <c r="CM69" s="362" t="str">
        <f>CL56</f>
        <v>К.В. Зырянов</v>
      </c>
      <c r="CN69" s="362"/>
      <c r="CO69" s="362"/>
      <c r="CP69" s="362"/>
      <c r="CQ69" s="362"/>
      <c r="CR69" s="362"/>
      <c r="CS69" s="362"/>
      <c r="CT69" s="362"/>
      <c r="CU69" s="362"/>
      <c r="CV69" s="362"/>
      <c r="CW69" s="362"/>
      <c r="CX69" s="362"/>
      <c r="CY69" s="362"/>
      <c r="CZ69" s="362"/>
      <c r="DA69" s="362"/>
      <c r="DB69" s="362"/>
      <c r="DC69" s="362"/>
      <c r="DD69" s="362"/>
      <c r="DE69" s="362"/>
      <c r="DF69" s="362"/>
      <c r="DG69" s="362"/>
      <c r="DH69" s="362"/>
      <c r="DI69" s="362"/>
      <c r="DJ69" s="362"/>
      <c r="DK69" s="362"/>
      <c r="DL69" s="362"/>
      <c r="DM69" s="362"/>
      <c r="DN69" s="362"/>
      <c r="DO69" s="362"/>
      <c r="DP69" s="362"/>
      <c r="DQ69" s="362"/>
      <c r="DR69" s="362"/>
    </row>
    <row r="70" spans="1:159" s="1" customFormat="1" x14ac:dyDescent="0.2">
      <c r="A70" s="1" t="s">
        <v>119</v>
      </c>
      <c r="AC70" s="63"/>
      <c r="AD70" s="363" t="s">
        <v>113</v>
      </c>
      <c r="AE70" s="363"/>
      <c r="AF70" s="363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  <c r="AQ70" s="363"/>
      <c r="AR70" s="363"/>
      <c r="AS70" s="363"/>
      <c r="AT70" s="363"/>
      <c r="AU70" s="363"/>
      <c r="AV70" s="363"/>
      <c r="AW70" s="363"/>
      <c r="AX70" s="363"/>
      <c r="AY70" s="363"/>
      <c r="AZ70" s="363"/>
      <c r="BA70" s="363"/>
      <c r="BB70" s="363"/>
      <c r="BC70" s="363"/>
      <c r="BD70" s="363"/>
      <c r="BE70" s="363"/>
      <c r="BF70" s="363"/>
      <c r="BG70" s="363"/>
      <c r="BH70" s="363"/>
      <c r="BI70" s="363"/>
      <c r="BJ70" s="363"/>
      <c r="BK70" s="63"/>
      <c r="BL70" s="63"/>
      <c r="BM70" s="63"/>
      <c r="BN70" s="63"/>
      <c r="BO70" s="363" t="s">
        <v>73</v>
      </c>
      <c r="BP70" s="363"/>
      <c r="BQ70" s="363"/>
      <c r="BR70" s="363"/>
      <c r="BS70" s="363"/>
      <c r="BT70" s="363"/>
      <c r="BU70" s="363"/>
      <c r="BV70" s="363"/>
      <c r="BW70" s="363"/>
      <c r="BX70" s="363"/>
      <c r="BY70" s="363"/>
      <c r="BZ70" s="363"/>
      <c r="CA70" s="363"/>
      <c r="CB70" s="363"/>
      <c r="CC70" s="363"/>
      <c r="CD70" s="363"/>
      <c r="CE70" s="363"/>
      <c r="CF70" s="363"/>
      <c r="CG70" s="64"/>
      <c r="CH70" s="64"/>
      <c r="CI70" s="64"/>
      <c r="CJ70" s="64"/>
      <c r="CK70" s="64"/>
      <c r="CL70" s="363" t="s">
        <v>74</v>
      </c>
      <c r="CM70" s="363"/>
      <c r="CN70" s="363"/>
      <c r="CO70" s="363"/>
      <c r="CP70" s="363"/>
      <c r="CQ70" s="363"/>
      <c r="CR70" s="363"/>
      <c r="CS70" s="363"/>
      <c r="CT70" s="363"/>
      <c r="CU70" s="363"/>
      <c r="CV70" s="363"/>
      <c r="CW70" s="363"/>
      <c r="CX70" s="363"/>
      <c r="CY70" s="363"/>
      <c r="CZ70" s="363"/>
      <c r="DA70" s="363"/>
      <c r="DB70" s="363"/>
      <c r="DC70" s="363"/>
      <c r="DD70" s="363"/>
      <c r="DE70" s="363"/>
      <c r="DF70" s="363"/>
      <c r="DG70" s="363"/>
      <c r="DH70" s="363"/>
      <c r="DI70" s="363"/>
      <c r="DJ70" s="363"/>
      <c r="DK70" s="363"/>
      <c r="DL70" s="363"/>
      <c r="DM70" s="363"/>
      <c r="DN70" s="363"/>
      <c r="DO70" s="363"/>
      <c r="DP70" s="363"/>
      <c r="DQ70" s="363"/>
    </row>
    <row r="71" spans="1:159" s="1" customFormat="1" x14ac:dyDescent="0.2"/>
    <row r="72" spans="1:159" s="1" customFormat="1" x14ac:dyDescent="0.2"/>
  </sheetData>
  <mergeCells count="194">
    <mergeCell ref="EW4:FJ4"/>
    <mergeCell ref="EW5:FJ5"/>
    <mergeCell ref="K6:EI6"/>
    <mergeCell ref="EW6:FJ6"/>
    <mergeCell ref="AW7:CM7"/>
    <mergeCell ref="EW7:FJ8"/>
    <mergeCell ref="A8:EI8"/>
    <mergeCell ref="AW9:CM9"/>
    <mergeCell ref="EL9:EU10"/>
    <mergeCell ref="EW9:FJ10"/>
    <mergeCell ref="T10:EI10"/>
    <mergeCell ref="AW11:CM11"/>
    <mergeCell ref="DV11:EK13"/>
    <mergeCell ref="EM11:EU12"/>
    <mergeCell ref="EW11:FJ12"/>
    <mergeCell ref="EM13:EU13"/>
    <mergeCell ref="EW13:FJ13"/>
    <mergeCell ref="AS14:BL14"/>
    <mergeCell ref="BM14:CF14"/>
    <mergeCell ref="DO14:DX17"/>
    <mergeCell ref="DY14:EO14"/>
    <mergeCell ref="EP14:EV14"/>
    <mergeCell ref="EW14:FJ14"/>
    <mergeCell ref="DY17:EO17"/>
    <mergeCell ref="EP17:EV17"/>
    <mergeCell ref="EW17:FJ17"/>
    <mergeCell ref="AK15:AQ16"/>
    <mergeCell ref="AS15:BL16"/>
    <mergeCell ref="BM15:CF16"/>
    <mergeCell ref="DY15:EO15"/>
    <mergeCell ref="EP15:EV15"/>
    <mergeCell ref="EW15:FJ15"/>
    <mergeCell ref="DY16:EO16"/>
    <mergeCell ref="EP16:EV16"/>
    <mergeCell ref="EW16:FJ16"/>
    <mergeCell ref="CR24:CU24"/>
    <mergeCell ref="CY24:DN24"/>
    <mergeCell ref="DO24:DR24"/>
    <mergeCell ref="DS24:DU24"/>
    <mergeCell ref="A26:J27"/>
    <mergeCell ref="K26:AX27"/>
    <mergeCell ref="AY26:DC26"/>
    <mergeCell ref="DD26:ES27"/>
    <mergeCell ref="DN21:FH21"/>
    <mergeCell ref="DB22:DT22"/>
    <mergeCell ref="DW22:EM22"/>
    <mergeCell ref="EP22:FJ22"/>
    <mergeCell ref="DB23:DT23"/>
    <mergeCell ref="DW23:EM23"/>
    <mergeCell ref="EP23:FJ23"/>
    <mergeCell ref="ET28:FJ28"/>
    <mergeCell ref="A29:J29"/>
    <mergeCell ref="K29:AX29"/>
    <mergeCell ref="AY29:BP29"/>
    <mergeCell ref="BQ29:CJ29"/>
    <mergeCell ref="CK29:DC29"/>
    <mergeCell ref="DD29:ES29"/>
    <mergeCell ref="ET29:FJ29"/>
    <mergeCell ref="ET26:FJ27"/>
    <mergeCell ref="AY27:BP27"/>
    <mergeCell ref="BQ27:CJ27"/>
    <mergeCell ref="CK27:DC27"/>
    <mergeCell ref="A28:J28"/>
    <mergeCell ref="K28:AX28"/>
    <mergeCell ref="AY28:BP28"/>
    <mergeCell ref="BQ28:CJ28"/>
    <mergeCell ref="CK28:DC28"/>
    <mergeCell ref="DD28:ES28"/>
    <mergeCell ref="ET30:FJ30"/>
    <mergeCell ref="A31:J31"/>
    <mergeCell ref="K31:AX31"/>
    <mergeCell ref="AY31:BP31"/>
    <mergeCell ref="BQ31:CJ31"/>
    <mergeCell ref="CK31:DC31"/>
    <mergeCell ref="DD31:ES31"/>
    <mergeCell ref="ET31:FJ31"/>
    <mergeCell ref="A30:J30"/>
    <mergeCell ref="K30:AX30"/>
    <mergeCell ref="AY30:BP30"/>
    <mergeCell ref="BQ30:CJ30"/>
    <mergeCell ref="CK30:DC30"/>
    <mergeCell ref="DD30:ES30"/>
    <mergeCell ref="A34:H36"/>
    <mergeCell ref="I34:AR36"/>
    <mergeCell ref="AS34:BG36"/>
    <mergeCell ref="BH34:BU36"/>
    <mergeCell ref="BV34:EV34"/>
    <mergeCell ref="DO37:EE37"/>
    <mergeCell ref="EF37:EV37"/>
    <mergeCell ref="EW34:FJ36"/>
    <mergeCell ref="BV35:CZ35"/>
    <mergeCell ref="DA35:EV35"/>
    <mergeCell ref="BV36:CI36"/>
    <mergeCell ref="CJ36:CZ36"/>
    <mergeCell ref="DA36:DN36"/>
    <mergeCell ref="DO36:EE36"/>
    <mergeCell ref="EF36:EV36"/>
    <mergeCell ref="EW37:FJ37"/>
    <mergeCell ref="EW38:FJ38"/>
    <mergeCell ref="A37:H37"/>
    <mergeCell ref="I37:AR37"/>
    <mergeCell ref="AS37:BG37"/>
    <mergeCell ref="BH37:BU37"/>
    <mergeCell ref="BV37:CI37"/>
    <mergeCell ref="CJ37:CZ37"/>
    <mergeCell ref="DA37:DN37"/>
    <mergeCell ref="EW39:FJ39"/>
    <mergeCell ref="A38:H38"/>
    <mergeCell ref="I38:AR38"/>
    <mergeCell ref="AS38:BG38"/>
    <mergeCell ref="BH38:BU38"/>
    <mergeCell ref="BV38:CI38"/>
    <mergeCell ref="CJ38:CZ38"/>
    <mergeCell ref="DA38:DN38"/>
    <mergeCell ref="DO38:EE38"/>
    <mergeCell ref="EF38:EV38"/>
    <mergeCell ref="EW40:FJ40"/>
    <mergeCell ref="A39:H39"/>
    <mergeCell ref="I39:AR39"/>
    <mergeCell ref="AS39:BG39"/>
    <mergeCell ref="BH39:BU39"/>
    <mergeCell ref="BV39:CI39"/>
    <mergeCell ref="CJ39:CZ39"/>
    <mergeCell ref="DA39:DN39"/>
    <mergeCell ref="DO39:EE39"/>
    <mergeCell ref="EF39:EV39"/>
    <mergeCell ref="A40:H40"/>
    <mergeCell ref="I40:AR40"/>
    <mergeCell ref="AS40:BG40"/>
    <mergeCell ref="BH40:BU40"/>
    <mergeCell ref="BV40:CI40"/>
    <mergeCell ref="CJ40:CZ40"/>
    <mergeCell ref="DA40:DN40"/>
    <mergeCell ref="DO40:EE40"/>
    <mergeCell ref="EF40:EV40"/>
    <mergeCell ref="BS41:EV41"/>
    <mergeCell ref="A44:BE45"/>
    <mergeCell ref="BG44:BW44"/>
    <mergeCell ref="BZ44:FJ44"/>
    <mergeCell ref="BG45:BW45"/>
    <mergeCell ref="BZ45:FJ45"/>
    <mergeCell ref="A52:FJ52"/>
    <mergeCell ref="AC54:BI54"/>
    <mergeCell ref="BO54:CF54"/>
    <mergeCell ref="CL54:DQ54"/>
    <mergeCell ref="AC55:BI55"/>
    <mergeCell ref="BO55:CF55"/>
    <mergeCell ref="CL55:DQ55"/>
    <mergeCell ref="A46:FJ46"/>
    <mergeCell ref="V47:AV47"/>
    <mergeCell ref="V48:AV48"/>
    <mergeCell ref="AG49:FJ49"/>
    <mergeCell ref="A50:FJ50"/>
    <mergeCell ref="A51:FJ51"/>
    <mergeCell ref="AC58:BI58"/>
    <mergeCell ref="BO58:CF58"/>
    <mergeCell ref="CL58:DQ58"/>
    <mergeCell ref="AC59:BI59"/>
    <mergeCell ref="BO59:CF59"/>
    <mergeCell ref="CL59:DQ59"/>
    <mergeCell ref="AC56:BI56"/>
    <mergeCell ref="BO56:CF56"/>
    <mergeCell ref="CL56:DQ56"/>
    <mergeCell ref="AC57:BI57"/>
    <mergeCell ref="BO57:CF57"/>
    <mergeCell ref="CL57:DQ57"/>
    <mergeCell ref="EU61:EX61"/>
    <mergeCell ref="EY61:FA61"/>
    <mergeCell ref="AC62:BI62"/>
    <mergeCell ref="BO62:CF62"/>
    <mergeCell ref="CL62:DQ62"/>
    <mergeCell ref="AC67:BI67"/>
    <mergeCell ref="BO67:CF67"/>
    <mergeCell ref="CL67:DQ67"/>
    <mergeCell ref="DW67:DX67"/>
    <mergeCell ref="DY67:EB67"/>
    <mergeCell ref="AC60:BI61"/>
    <mergeCell ref="BO61:CF61"/>
    <mergeCell ref="CL61:DQ61"/>
    <mergeCell ref="DW61:DX61"/>
    <mergeCell ref="DY61:EB61"/>
    <mergeCell ref="EF61:ET61"/>
    <mergeCell ref="AD69:BJ69"/>
    <mergeCell ref="BP69:CG69"/>
    <mergeCell ref="CM69:DR69"/>
    <mergeCell ref="AD70:BJ70"/>
    <mergeCell ref="BO70:CF70"/>
    <mergeCell ref="CL70:DQ70"/>
    <mergeCell ref="EF67:ET67"/>
    <mergeCell ref="EU67:EX67"/>
    <mergeCell ref="EY67:FA67"/>
    <mergeCell ref="AC68:BI68"/>
    <mergeCell ref="BO68:CF68"/>
    <mergeCell ref="CL68:DQ68"/>
  </mergeCells>
  <pageMargins left="0.39370078740157483" right="0.39370078740157483" top="0.23" bottom="0.39370078740157483" header="0.17" footer="0.31496062992125984"/>
  <pageSetup paperSize="9" scale="98" orientation="landscape" r:id="rId1"/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autoPageBreaks="0" fitToPage="1"/>
  </sheetPr>
  <dimension ref="A1:R67"/>
  <sheetViews>
    <sheetView showGridLines="0" view="pageBreakPreview" topLeftCell="A10" zoomScale="60" zoomScaleNormal="115" workbookViewId="0">
      <selection activeCell="D18" sqref="D18"/>
    </sheetView>
  </sheetViews>
  <sheetFormatPr defaultColWidth="9.140625" defaultRowHeight="12" x14ac:dyDescent="0.2"/>
  <cols>
    <col min="1" max="1" width="3" style="3" customWidth="1"/>
    <col min="2" max="2" width="5.140625" style="3" customWidth="1"/>
    <col min="3" max="3" width="14.85546875" style="15" customWidth="1"/>
    <col min="4" max="4" width="32.42578125" style="34" customWidth="1"/>
    <col min="5" max="5" width="9.28515625" style="12" customWidth="1"/>
    <col min="6" max="6" width="14.7109375" style="7" customWidth="1"/>
    <col min="7" max="7" width="9.140625" style="7" customWidth="1"/>
    <col min="8" max="8" width="7.7109375" style="7" customWidth="1"/>
    <col min="9" max="9" width="8.42578125" style="7" customWidth="1"/>
    <col min="10" max="10" width="7.7109375" style="7" customWidth="1"/>
    <col min="11" max="11" width="11.85546875" style="45" customWidth="1"/>
    <col min="12" max="12" width="9.28515625" style="7" customWidth="1"/>
    <col min="13" max="13" width="8.5703125" style="7" customWidth="1"/>
    <col min="14" max="16" width="7.7109375" style="7" customWidth="1"/>
    <col min="17" max="16384" width="9.140625" style="6"/>
  </cols>
  <sheetData>
    <row r="1" spans="1:16" ht="9.75" customHeight="1" x14ac:dyDescent="0.2">
      <c r="C1" s="4"/>
      <c r="D1" s="5"/>
      <c r="E1" s="5"/>
      <c r="F1" s="5"/>
      <c r="G1" s="5"/>
      <c r="H1" s="5"/>
      <c r="I1" s="5"/>
      <c r="J1" s="5"/>
      <c r="K1" s="150" t="s">
        <v>9</v>
      </c>
      <c r="N1" s="5"/>
      <c r="O1" s="5"/>
      <c r="P1" s="5"/>
    </row>
    <row r="2" spans="1:16" ht="9.75" customHeight="1" x14ac:dyDescent="0.2">
      <c r="C2" s="4"/>
      <c r="D2" s="5"/>
      <c r="E2" s="5"/>
      <c r="F2" s="5"/>
      <c r="G2" s="8"/>
      <c r="I2" s="5"/>
      <c r="J2" s="5"/>
      <c r="K2" s="150" t="s">
        <v>10</v>
      </c>
      <c r="N2" s="5"/>
      <c r="O2" s="5"/>
      <c r="P2" s="5"/>
    </row>
    <row r="3" spans="1:16" ht="9.75" customHeight="1" x14ac:dyDescent="0.2">
      <c r="C3" s="4"/>
      <c r="D3" s="5"/>
      <c r="E3" s="5"/>
      <c r="F3" s="5"/>
      <c r="G3" s="5"/>
      <c r="H3" s="5"/>
      <c r="I3" s="5"/>
      <c r="J3" s="5"/>
      <c r="K3" s="150" t="s">
        <v>11</v>
      </c>
      <c r="N3" s="5"/>
      <c r="O3" s="5"/>
      <c r="P3" s="5"/>
    </row>
    <row r="4" spans="1:16" s="11" customFormat="1" ht="15" customHeight="1" x14ac:dyDescent="0.2">
      <c r="A4" s="3"/>
      <c r="B4" s="9"/>
      <c r="C4" s="10"/>
      <c r="E4" s="12"/>
      <c r="F4" s="13"/>
      <c r="G4" s="13"/>
      <c r="H4" s="13"/>
      <c r="I4" s="13"/>
      <c r="J4" s="5"/>
      <c r="K4" s="35"/>
      <c r="L4" s="13"/>
      <c r="M4" s="500" t="s">
        <v>12</v>
      </c>
      <c r="N4" s="501"/>
      <c r="O4" s="501"/>
      <c r="P4" s="502"/>
    </row>
    <row r="5" spans="1:16" s="11" customFormat="1" ht="15" customHeight="1" x14ac:dyDescent="0.2">
      <c r="A5" s="3"/>
      <c r="B5" s="9"/>
      <c r="C5" s="10"/>
      <c r="E5" s="12"/>
      <c r="F5" s="13"/>
      <c r="G5" s="13"/>
      <c r="H5" s="13"/>
      <c r="I5" s="7"/>
      <c r="J5" s="13"/>
      <c r="K5" s="36"/>
      <c r="L5" s="14" t="s">
        <v>13</v>
      </c>
      <c r="M5" s="500" t="s">
        <v>34</v>
      </c>
      <c r="N5" s="501"/>
      <c r="O5" s="501"/>
      <c r="P5" s="502"/>
    </row>
    <row r="6" spans="1:16" s="11" customFormat="1" ht="15" customHeight="1" x14ac:dyDescent="0.2">
      <c r="A6" s="3"/>
      <c r="B6" s="509" t="s">
        <v>0</v>
      </c>
      <c r="C6" s="509"/>
      <c r="D6" s="509"/>
      <c r="E6" s="509"/>
      <c r="F6" s="509"/>
      <c r="G6" s="509"/>
      <c r="H6" s="509"/>
      <c r="I6" s="509"/>
      <c r="J6" s="509"/>
      <c r="K6" s="509"/>
      <c r="L6" s="14" t="s">
        <v>14</v>
      </c>
      <c r="M6" s="514"/>
      <c r="N6" s="515"/>
      <c r="O6" s="515"/>
      <c r="P6" s="516"/>
    </row>
    <row r="7" spans="1:16" s="11" customFormat="1" ht="15" customHeight="1" x14ac:dyDescent="0.2">
      <c r="A7" s="3"/>
      <c r="B7" s="509" t="s">
        <v>154</v>
      </c>
      <c r="C7" s="509"/>
      <c r="D7" s="509"/>
      <c r="E7" s="509"/>
      <c r="F7" s="509"/>
      <c r="G7" s="509"/>
      <c r="H7" s="509"/>
      <c r="I7" s="509"/>
      <c r="J7" s="509"/>
      <c r="K7" s="509"/>
      <c r="L7" s="14" t="s">
        <v>14</v>
      </c>
      <c r="M7" s="510"/>
      <c r="N7" s="511"/>
      <c r="O7" s="511"/>
      <c r="P7" s="512"/>
    </row>
    <row r="8" spans="1:16" s="11" customFormat="1" ht="15" customHeight="1" x14ac:dyDescent="0.2">
      <c r="A8" s="3"/>
      <c r="B8" s="509" t="s">
        <v>200</v>
      </c>
      <c r="C8" s="509"/>
      <c r="D8" s="509"/>
      <c r="E8" s="509"/>
      <c r="F8" s="509"/>
      <c r="G8" s="509"/>
      <c r="H8" s="509"/>
      <c r="I8" s="509"/>
      <c r="J8" s="509"/>
      <c r="K8" s="509"/>
      <c r="L8" s="14" t="s">
        <v>14</v>
      </c>
      <c r="M8" s="510"/>
      <c r="N8" s="511"/>
      <c r="O8" s="511"/>
      <c r="P8" s="512"/>
    </row>
    <row r="9" spans="1:16" s="11" customFormat="1" ht="15" customHeight="1" x14ac:dyDescent="0.2">
      <c r="A9" s="3"/>
      <c r="B9" s="513" t="s">
        <v>191</v>
      </c>
      <c r="C9" s="509"/>
      <c r="D9" s="509"/>
      <c r="E9" s="509"/>
      <c r="F9" s="509"/>
      <c r="G9" s="509"/>
      <c r="H9" s="509"/>
      <c r="I9" s="509"/>
      <c r="J9" s="509"/>
      <c r="K9" s="509"/>
      <c r="L9" s="5" t="s">
        <v>33</v>
      </c>
      <c r="M9" s="510"/>
      <c r="N9" s="511"/>
      <c r="O9" s="511"/>
      <c r="P9" s="512"/>
    </row>
    <row r="10" spans="1:16" s="11" customFormat="1" ht="15" customHeight="1" x14ac:dyDescent="0.2">
      <c r="A10" s="3"/>
      <c r="B10" s="513" t="s">
        <v>220</v>
      </c>
      <c r="C10" s="509"/>
      <c r="D10" s="509"/>
      <c r="E10" s="509"/>
      <c r="F10" s="509"/>
      <c r="G10" s="509"/>
      <c r="H10" s="509"/>
      <c r="I10" s="509"/>
      <c r="J10" s="509"/>
      <c r="K10" s="509"/>
      <c r="L10" s="5" t="s">
        <v>33</v>
      </c>
      <c r="M10" s="510"/>
      <c r="N10" s="511"/>
      <c r="O10" s="511"/>
      <c r="P10" s="512"/>
    </row>
    <row r="11" spans="1:16" s="11" customFormat="1" ht="15" customHeight="1" x14ac:dyDescent="0.2">
      <c r="A11" s="3"/>
      <c r="B11" s="3"/>
      <c r="C11" s="15"/>
      <c r="E11" s="12"/>
      <c r="F11" s="13"/>
      <c r="G11" s="13"/>
      <c r="H11" s="13"/>
      <c r="I11" s="3"/>
      <c r="J11" s="5"/>
      <c r="K11" s="35"/>
      <c r="L11" s="14" t="s">
        <v>15</v>
      </c>
      <c r="M11" s="500"/>
      <c r="N11" s="501"/>
      <c r="O11" s="501"/>
      <c r="P11" s="502"/>
    </row>
    <row r="12" spans="1:16" s="11" customFormat="1" ht="15" customHeight="1" x14ac:dyDescent="0.2">
      <c r="A12" s="3"/>
      <c r="B12" s="3"/>
      <c r="C12" s="15"/>
      <c r="E12" s="12"/>
      <c r="F12" s="13"/>
      <c r="G12" s="13"/>
      <c r="H12" s="5"/>
      <c r="I12" s="7"/>
      <c r="J12" s="16"/>
      <c r="K12" s="37" t="s">
        <v>18</v>
      </c>
      <c r="L12" s="17" t="s">
        <v>16</v>
      </c>
      <c r="M12" s="500" t="s">
        <v>181</v>
      </c>
      <c r="N12" s="501"/>
      <c r="O12" s="501"/>
      <c r="P12" s="502"/>
    </row>
    <row r="13" spans="1:16" s="11" customFormat="1" ht="15" customHeight="1" x14ac:dyDescent="0.2">
      <c r="A13" s="3"/>
      <c r="B13" s="3"/>
      <c r="C13" s="4"/>
      <c r="E13" s="12"/>
      <c r="F13" s="13"/>
      <c r="G13" s="13"/>
      <c r="H13" s="13"/>
      <c r="I13" s="7"/>
      <c r="K13" s="38"/>
      <c r="L13" s="17" t="s">
        <v>17</v>
      </c>
      <c r="M13" s="500" t="s">
        <v>181</v>
      </c>
      <c r="N13" s="501"/>
      <c r="O13" s="501"/>
      <c r="P13" s="502"/>
    </row>
    <row r="14" spans="1:16" s="11" customFormat="1" ht="15" customHeight="1" x14ac:dyDescent="0.2">
      <c r="A14" s="3"/>
      <c r="B14" s="3"/>
      <c r="C14" s="4"/>
      <c r="E14" s="12"/>
      <c r="F14" s="3"/>
      <c r="G14" s="13"/>
      <c r="H14" s="13"/>
      <c r="I14" s="7"/>
      <c r="J14" s="13"/>
      <c r="K14" s="36"/>
      <c r="L14" s="13" t="s">
        <v>19</v>
      </c>
      <c r="M14" s="500"/>
      <c r="N14" s="501"/>
      <c r="O14" s="501"/>
      <c r="P14" s="502"/>
    </row>
    <row r="15" spans="1:16" ht="15" customHeight="1" x14ac:dyDescent="0.2">
      <c r="C15" s="4"/>
      <c r="D15" s="11"/>
      <c r="F15" s="3"/>
      <c r="G15" s="13"/>
      <c r="H15" s="13"/>
      <c r="I15" s="13"/>
      <c r="J15" s="13"/>
      <c r="K15" s="36"/>
      <c r="L15" s="13"/>
      <c r="M15" s="14"/>
      <c r="N15" s="14"/>
      <c r="O15" s="18"/>
      <c r="P15" s="18"/>
    </row>
    <row r="16" spans="1:16" ht="15" customHeight="1" x14ac:dyDescent="0.2">
      <c r="C16" s="4"/>
      <c r="D16" s="11"/>
      <c r="F16" s="3"/>
      <c r="G16" s="13"/>
      <c r="H16" s="13"/>
      <c r="I16" s="503" t="s">
        <v>25</v>
      </c>
      <c r="J16" s="503"/>
      <c r="K16" s="503" t="s">
        <v>24</v>
      </c>
      <c r="L16" s="504"/>
      <c r="M16" s="487" t="s">
        <v>20</v>
      </c>
      <c r="N16" s="505"/>
      <c r="O16" s="505"/>
      <c r="P16" s="506"/>
    </row>
    <row r="17" spans="1:17" ht="15" customHeight="1" x14ac:dyDescent="0.2">
      <c r="C17" s="4"/>
      <c r="D17" s="11"/>
      <c r="F17" s="3"/>
      <c r="G17" s="13"/>
      <c r="H17" s="13"/>
      <c r="I17" s="503"/>
      <c r="J17" s="503"/>
      <c r="K17" s="504"/>
      <c r="L17" s="504"/>
      <c r="M17" s="507" t="s">
        <v>21</v>
      </c>
      <c r="N17" s="508"/>
      <c r="O17" s="507" t="s">
        <v>22</v>
      </c>
      <c r="P17" s="508"/>
    </row>
    <row r="18" spans="1:17" ht="15" customHeight="1" x14ac:dyDescent="0.2">
      <c r="C18" s="4"/>
      <c r="D18" s="11"/>
      <c r="F18" s="3"/>
      <c r="G18" s="13"/>
      <c r="H18" s="13"/>
      <c r="I18" s="487" t="s">
        <v>217</v>
      </c>
      <c r="J18" s="488"/>
      <c r="K18" s="487"/>
      <c r="L18" s="488"/>
      <c r="M18" s="487"/>
      <c r="N18" s="488"/>
      <c r="O18" s="487"/>
      <c r="P18" s="488"/>
    </row>
    <row r="19" spans="1:17" s="21" customFormat="1" ht="7.5" customHeight="1" x14ac:dyDescent="0.2">
      <c r="A19" s="19"/>
      <c r="B19" s="19"/>
      <c r="C19" s="20"/>
      <c r="E19" s="22"/>
      <c r="F19" s="19"/>
      <c r="G19" s="23"/>
      <c r="H19" s="23"/>
      <c r="I19" s="23"/>
      <c r="J19" s="23"/>
      <c r="K19" s="39"/>
      <c r="L19" s="23"/>
      <c r="M19" s="23"/>
      <c r="N19" s="24"/>
      <c r="O19" s="24"/>
      <c r="P19" s="25"/>
    </row>
    <row r="20" spans="1:17" s="21" customFormat="1" ht="15" customHeight="1" x14ac:dyDescent="0.2">
      <c r="A20" s="19"/>
      <c r="B20" s="19"/>
      <c r="C20" s="26"/>
      <c r="D20" s="22"/>
      <c r="E20" s="19"/>
      <c r="F20" s="23"/>
      <c r="G20" s="19" t="s">
        <v>23</v>
      </c>
      <c r="H20" s="23"/>
      <c r="I20" s="23"/>
      <c r="J20" s="23"/>
      <c r="K20" s="40"/>
      <c r="L20" s="23"/>
      <c r="M20" s="23"/>
      <c r="N20" s="24"/>
      <c r="O20" s="24"/>
      <c r="P20" s="25"/>
    </row>
    <row r="21" spans="1:17" s="21" customFormat="1" ht="15" customHeight="1" x14ac:dyDescent="0.2">
      <c r="A21" s="19"/>
      <c r="B21" s="19"/>
      <c r="C21" s="26"/>
      <c r="D21" s="22"/>
      <c r="E21" s="19"/>
      <c r="F21" s="23"/>
      <c r="G21" s="19" t="s">
        <v>158</v>
      </c>
      <c r="H21" s="23"/>
      <c r="I21" s="23"/>
      <c r="J21" s="23"/>
      <c r="K21" s="40"/>
      <c r="L21" s="23"/>
      <c r="M21" s="23"/>
      <c r="N21" s="24"/>
      <c r="O21" s="24"/>
      <c r="P21" s="25"/>
    </row>
    <row r="22" spans="1:17" s="21" customFormat="1" ht="7.5" customHeight="1" x14ac:dyDescent="0.2">
      <c r="A22" s="19"/>
      <c r="B22" s="19"/>
      <c r="C22" s="26"/>
      <c r="D22" s="22"/>
      <c r="E22" s="19"/>
      <c r="F22" s="23"/>
      <c r="G22" s="23"/>
      <c r="H22" s="23"/>
      <c r="I22" s="23"/>
      <c r="J22" s="23"/>
      <c r="K22" s="40"/>
      <c r="L22" s="23"/>
      <c r="M22" s="23"/>
      <c r="N22" s="24"/>
      <c r="O22" s="24"/>
      <c r="P22" s="25"/>
    </row>
    <row r="23" spans="1:17" s="21" customFormat="1" ht="15" customHeight="1" x14ac:dyDescent="0.2">
      <c r="A23" s="19"/>
      <c r="B23" s="26" t="s">
        <v>193</v>
      </c>
      <c r="C23" s="27"/>
      <c r="D23" s="22"/>
      <c r="E23" s="19"/>
      <c r="F23" s="23"/>
      <c r="G23" s="23"/>
      <c r="H23" s="23"/>
      <c r="I23" s="23"/>
      <c r="J23" s="23"/>
      <c r="K23" s="40"/>
      <c r="L23" s="23"/>
      <c r="M23" s="23"/>
      <c r="N23" s="24"/>
      <c r="O23" s="24"/>
      <c r="P23" s="25"/>
    </row>
    <row r="24" spans="1:17" s="21" customFormat="1" x14ac:dyDescent="0.2">
      <c r="A24" s="19"/>
      <c r="B24" s="19"/>
      <c r="C24" s="20"/>
      <c r="D24" s="25"/>
      <c r="E24" s="25"/>
      <c r="F24" s="25"/>
      <c r="G24" s="25"/>
      <c r="H24" s="25"/>
      <c r="I24" s="25"/>
      <c r="J24" s="25"/>
      <c r="K24" s="41"/>
      <c r="L24" s="25"/>
      <c r="M24" s="25"/>
      <c r="N24" s="25"/>
      <c r="O24" s="25"/>
      <c r="P24" s="25"/>
    </row>
    <row r="25" spans="1:17" ht="20.25" customHeight="1" x14ac:dyDescent="0.2">
      <c r="A25" s="483" t="s">
        <v>30</v>
      </c>
      <c r="B25" s="489"/>
      <c r="C25" s="490" t="s">
        <v>35</v>
      </c>
      <c r="D25" s="481" t="s">
        <v>1</v>
      </c>
      <c r="E25" s="480" t="s">
        <v>2</v>
      </c>
      <c r="F25" s="480" t="s">
        <v>3</v>
      </c>
      <c r="G25" s="483" t="s">
        <v>28</v>
      </c>
      <c r="H25" s="484"/>
      <c r="I25" s="484"/>
      <c r="J25" s="484"/>
      <c r="K25" s="483" t="s">
        <v>29</v>
      </c>
      <c r="L25" s="484"/>
      <c r="M25" s="484"/>
      <c r="N25" s="484"/>
      <c r="O25" s="481" t="s">
        <v>31</v>
      </c>
      <c r="P25" s="494" t="s">
        <v>32</v>
      </c>
    </row>
    <row r="26" spans="1:17" ht="20.25" customHeight="1" x14ac:dyDescent="0.2">
      <c r="A26" s="496" t="s">
        <v>26</v>
      </c>
      <c r="B26" s="498" t="s">
        <v>27</v>
      </c>
      <c r="C26" s="491"/>
      <c r="D26" s="482"/>
      <c r="E26" s="480"/>
      <c r="F26" s="480"/>
      <c r="G26" s="480" t="s">
        <v>4</v>
      </c>
      <c r="H26" s="483" t="s">
        <v>5</v>
      </c>
      <c r="I26" s="484"/>
      <c r="J26" s="484"/>
      <c r="K26" s="485" t="s">
        <v>4</v>
      </c>
      <c r="L26" s="483" t="s">
        <v>5</v>
      </c>
      <c r="M26" s="484"/>
      <c r="N26" s="484"/>
      <c r="O26" s="482"/>
      <c r="P26" s="495"/>
    </row>
    <row r="27" spans="1:17" ht="16.5" customHeight="1" x14ac:dyDescent="0.2">
      <c r="A27" s="497"/>
      <c r="B27" s="499"/>
      <c r="C27" s="491"/>
      <c r="D27" s="482"/>
      <c r="E27" s="480"/>
      <c r="F27" s="480"/>
      <c r="G27" s="480"/>
      <c r="H27" s="480" t="s">
        <v>6</v>
      </c>
      <c r="I27" s="480" t="s">
        <v>8</v>
      </c>
      <c r="J27" s="481" t="s">
        <v>7</v>
      </c>
      <c r="K27" s="485"/>
      <c r="L27" s="480" t="s">
        <v>6</v>
      </c>
      <c r="M27" s="480" t="s">
        <v>8</v>
      </c>
      <c r="N27" s="492" t="s">
        <v>7</v>
      </c>
      <c r="O27" s="482"/>
      <c r="P27" s="495"/>
    </row>
    <row r="28" spans="1:17" ht="12.75" customHeight="1" x14ac:dyDescent="0.2">
      <c r="A28" s="497"/>
      <c r="B28" s="499"/>
      <c r="C28" s="491"/>
      <c r="D28" s="482"/>
      <c r="E28" s="481"/>
      <c r="F28" s="481"/>
      <c r="G28" s="481"/>
      <c r="H28" s="481"/>
      <c r="I28" s="481"/>
      <c r="J28" s="482"/>
      <c r="K28" s="486"/>
      <c r="L28" s="481"/>
      <c r="M28" s="481"/>
      <c r="N28" s="493"/>
      <c r="O28" s="482"/>
      <c r="P28" s="495"/>
    </row>
    <row r="29" spans="1:17" x14ac:dyDescent="0.2">
      <c r="A29" s="28">
        <v>1</v>
      </c>
      <c r="B29" s="28">
        <v>2</v>
      </c>
      <c r="C29" s="29">
        <v>3</v>
      </c>
      <c r="D29" s="28">
        <v>4</v>
      </c>
      <c r="E29" s="28">
        <v>5</v>
      </c>
      <c r="F29" s="28">
        <v>6</v>
      </c>
      <c r="G29" s="28">
        <v>7</v>
      </c>
      <c r="H29" s="28">
        <v>8</v>
      </c>
      <c r="I29" s="28">
        <v>9</v>
      </c>
      <c r="J29" s="28">
        <v>10</v>
      </c>
      <c r="K29" s="28">
        <v>11</v>
      </c>
      <c r="L29" s="28">
        <v>12</v>
      </c>
      <c r="M29" s="28">
        <v>13</v>
      </c>
      <c r="N29" s="28">
        <v>14</v>
      </c>
      <c r="O29" s="28">
        <v>15</v>
      </c>
      <c r="P29" s="28">
        <v>16</v>
      </c>
    </row>
    <row r="30" spans="1:17" ht="19.149999999999999" customHeight="1" x14ac:dyDescent="0.2">
      <c r="A30" s="473" t="s">
        <v>194</v>
      </c>
      <c r="B30" s="472"/>
      <c r="C30" s="472"/>
      <c r="D30" s="472"/>
      <c r="E30" s="472"/>
      <c r="F30" s="472"/>
      <c r="G30" s="472"/>
      <c r="H30" s="472"/>
      <c r="I30" s="472"/>
      <c r="J30" s="472"/>
      <c r="K30" s="472"/>
      <c r="L30" s="472"/>
      <c r="M30" s="472"/>
      <c r="N30" s="472"/>
      <c r="O30" s="472"/>
      <c r="P30" s="472"/>
    </row>
    <row r="31" spans="1:17" ht="36" x14ac:dyDescent="0.2">
      <c r="A31" s="226">
        <v>1</v>
      </c>
      <c r="B31" s="17">
        <v>1.1000000000000001</v>
      </c>
      <c r="C31" s="30" t="s">
        <v>192</v>
      </c>
      <c r="D31" s="225" t="s">
        <v>177</v>
      </c>
      <c r="E31" s="31" t="s">
        <v>36</v>
      </c>
      <c r="F31" s="32">
        <v>1</v>
      </c>
      <c r="G31" s="42" t="e">
        <f>#REF!</f>
        <v>#REF!</v>
      </c>
      <c r="H31" s="33"/>
      <c r="I31" s="33"/>
      <c r="J31" s="33"/>
      <c r="K31" s="42" t="e">
        <f>F31*G31</f>
        <v>#REF!</v>
      </c>
      <c r="L31" s="33"/>
      <c r="M31" s="33"/>
      <c r="N31" s="33"/>
      <c r="O31" s="43" t="e">
        <f>#REF!</f>
        <v>#REF!</v>
      </c>
      <c r="P31" s="33" t="s">
        <v>37</v>
      </c>
      <c r="Q31" s="189">
        <v>0.14429623999999999</v>
      </c>
    </row>
    <row r="32" spans="1:17" x14ac:dyDescent="0.2">
      <c r="A32" s="471" t="s">
        <v>38</v>
      </c>
      <c r="B32" s="472"/>
      <c r="C32" s="472"/>
      <c r="D32" s="472"/>
      <c r="E32" s="472"/>
      <c r="F32" s="472"/>
      <c r="G32" s="472"/>
      <c r="H32" s="472"/>
      <c r="I32" s="472"/>
      <c r="J32" s="472"/>
      <c r="K32" s="43" t="e">
        <f>K31</f>
        <v>#REF!</v>
      </c>
      <c r="L32" s="33"/>
      <c r="M32" s="33"/>
      <c r="N32" s="33"/>
      <c r="O32" s="43" t="e">
        <f>O31</f>
        <v>#REF!</v>
      </c>
      <c r="P32" s="33"/>
    </row>
    <row r="33" spans="1:16" hidden="1" x14ac:dyDescent="0.2">
      <c r="A33" s="471" t="s">
        <v>39</v>
      </c>
      <c r="B33" s="472"/>
      <c r="C33" s="472"/>
      <c r="D33" s="472"/>
      <c r="E33" s="472"/>
      <c r="F33" s="472"/>
      <c r="G33" s="472"/>
      <c r="H33" s="472"/>
      <c r="I33" s="472"/>
      <c r="J33" s="472"/>
      <c r="K33" s="43" t="e">
        <f>K42</f>
        <v>#REF!</v>
      </c>
      <c r="L33" s="33"/>
      <c r="M33" s="33"/>
      <c r="N33" s="33"/>
      <c r="O33" s="33">
        <v>549.21</v>
      </c>
      <c r="P33" s="33"/>
    </row>
    <row r="34" spans="1:16" hidden="1" x14ac:dyDescent="0.2">
      <c r="A34" s="471" t="s">
        <v>40</v>
      </c>
      <c r="B34" s="472"/>
      <c r="C34" s="472"/>
      <c r="D34" s="472"/>
      <c r="E34" s="472"/>
      <c r="F34" s="472"/>
      <c r="G34" s="472"/>
      <c r="H34" s="472"/>
      <c r="I34" s="472"/>
      <c r="J34" s="472"/>
      <c r="K34" s="43"/>
      <c r="L34" s="33"/>
      <c r="M34" s="33"/>
      <c r="N34" s="33"/>
      <c r="O34" s="33"/>
      <c r="P34" s="33"/>
    </row>
    <row r="35" spans="1:16" hidden="1" x14ac:dyDescent="0.2">
      <c r="A35" s="471" t="s">
        <v>41</v>
      </c>
      <c r="B35" s="472"/>
      <c r="C35" s="472"/>
      <c r="D35" s="472"/>
      <c r="E35" s="472"/>
      <c r="F35" s="472"/>
      <c r="G35" s="472"/>
      <c r="H35" s="472"/>
      <c r="I35" s="472"/>
      <c r="J35" s="472"/>
      <c r="K35" s="43" t="e">
        <f>K32*0.3</f>
        <v>#REF!</v>
      </c>
      <c r="L35" s="33"/>
      <c r="M35" s="33"/>
      <c r="N35" s="33"/>
      <c r="O35" s="33"/>
      <c r="P35" s="33"/>
    </row>
    <row r="36" spans="1:16" hidden="1" x14ac:dyDescent="0.2">
      <c r="A36" s="471" t="s">
        <v>42</v>
      </c>
      <c r="B36" s="472"/>
      <c r="C36" s="472"/>
      <c r="D36" s="472"/>
      <c r="E36" s="472"/>
      <c r="F36" s="472"/>
      <c r="G36" s="472"/>
      <c r="H36" s="472"/>
      <c r="I36" s="472"/>
      <c r="J36" s="472"/>
      <c r="K36" s="43" t="e">
        <f>(K35+K32)*0.011</f>
        <v>#REF!</v>
      </c>
      <c r="L36" s="33"/>
      <c r="M36" s="33"/>
      <c r="N36" s="33"/>
      <c r="O36" s="33"/>
      <c r="P36" s="33"/>
    </row>
    <row r="37" spans="1:16" hidden="1" x14ac:dyDescent="0.2">
      <c r="A37" s="471" t="s">
        <v>43</v>
      </c>
      <c r="B37" s="472"/>
      <c r="C37" s="472"/>
      <c r="D37" s="472"/>
      <c r="E37" s="472"/>
      <c r="F37" s="472"/>
      <c r="G37" s="472"/>
      <c r="H37" s="472"/>
      <c r="I37" s="472"/>
      <c r="J37" s="472"/>
      <c r="K37" s="43" t="e">
        <f>(K35+K36+K32)*0.3</f>
        <v>#REF!</v>
      </c>
      <c r="L37" s="33"/>
      <c r="M37" s="33"/>
      <c r="N37" s="33"/>
      <c r="O37" s="33"/>
      <c r="P37" s="33"/>
    </row>
    <row r="38" spans="1:16" hidden="1" x14ac:dyDescent="0.2">
      <c r="A38" s="473" t="s">
        <v>44</v>
      </c>
      <c r="B38" s="472"/>
      <c r="C38" s="472"/>
      <c r="D38" s="472"/>
      <c r="E38" s="472"/>
      <c r="F38" s="472"/>
      <c r="G38" s="472"/>
      <c r="H38" s="472"/>
      <c r="I38" s="472"/>
      <c r="J38" s="472"/>
      <c r="K38" s="43"/>
      <c r="L38" s="33"/>
      <c r="M38" s="33"/>
      <c r="N38" s="33"/>
      <c r="O38" s="33"/>
      <c r="P38" s="33"/>
    </row>
    <row r="39" spans="1:16" hidden="1" x14ac:dyDescent="0.2">
      <c r="A39" s="471" t="s">
        <v>45</v>
      </c>
      <c r="B39" s="472"/>
      <c r="C39" s="472"/>
      <c r="D39" s="472"/>
      <c r="E39" s="472"/>
      <c r="F39" s="472"/>
      <c r="G39" s="472"/>
      <c r="H39" s="472"/>
      <c r="I39" s="472"/>
      <c r="J39" s="472"/>
      <c r="K39" s="43" t="e">
        <f>K32+K35+K36+K37</f>
        <v>#REF!</v>
      </c>
      <c r="L39" s="33"/>
      <c r="M39" s="33"/>
      <c r="N39" s="33"/>
      <c r="O39" s="33">
        <v>549.21</v>
      </c>
      <c r="P39" s="33"/>
    </row>
    <row r="40" spans="1:16" hidden="1" x14ac:dyDescent="0.2">
      <c r="A40" s="471" t="s">
        <v>46</v>
      </c>
      <c r="B40" s="472"/>
      <c r="C40" s="472"/>
      <c r="D40" s="472"/>
      <c r="E40" s="472"/>
      <c r="F40" s="472"/>
      <c r="G40" s="472"/>
      <c r="H40" s="472"/>
      <c r="I40" s="472"/>
      <c r="J40" s="472"/>
      <c r="K40" s="43" t="e">
        <f>K39</f>
        <v>#REF!</v>
      </c>
      <c r="L40" s="33"/>
      <c r="M40" s="33"/>
      <c r="N40" s="33"/>
      <c r="O40" s="33">
        <v>549.21</v>
      </c>
      <c r="P40" s="33"/>
    </row>
    <row r="41" spans="1:16" hidden="1" x14ac:dyDescent="0.2">
      <c r="A41" s="471" t="s">
        <v>47</v>
      </c>
      <c r="B41" s="472"/>
      <c r="C41" s="472"/>
      <c r="D41" s="472"/>
      <c r="E41" s="472"/>
      <c r="F41" s="472"/>
      <c r="G41" s="472"/>
      <c r="H41" s="472"/>
      <c r="I41" s="472"/>
      <c r="J41" s="472"/>
      <c r="K41" s="43"/>
      <c r="L41" s="33"/>
      <c r="M41" s="33"/>
      <c r="N41" s="33"/>
      <c r="O41" s="33"/>
      <c r="P41" s="33"/>
    </row>
    <row r="42" spans="1:16" x14ac:dyDescent="0.2">
      <c r="A42" s="473" t="s">
        <v>216</v>
      </c>
      <c r="B42" s="472"/>
      <c r="C42" s="472"/>
      <c r="D42" s="472"/>
      <c r="E42" s="472"/>
      <c r="F42" s="472"/>
      <c r="G42" s="472"/>
      <c r="H42" s="472"/>
      <c r="I42" s="472"/>
      <c r="J42" s="472"/>
      <c r="K42" s="44" t="e">
        <f>K32</f>
        <v>#REF!</v>
      </c>
      <c r="L42" s="33"/>
      <c r="M42" s="33"/>
      <c r="N42" s="33"/>
      <c r="O42" s="44" t="e">
        <f>O31</f>
        <v>#REF!</v>
      </c>
      <c r="P42" s="33"/>
    </row>
    <row r="43" spans="1:16" x14ac:dyDescent="0.2">
      <c r="A43" s="478" t="s">
        <v>49</v>
      </c>
      <c r="B43" s="479"/>
      <c r="C43" s="479"/>
      <c r="D43" s="479"/>
      <c r="E43" s="479"/>
      <c r="F43" s="479"/>
      <c r="G43" s="479"/>
      <c r="H43" s="479"/>
      <c r="I43" s="479"/>
      <c r="J43" s="479"/>
      <c r="K43" s="479"/>
      <c r="L43" s="479"/>
      <c r="M43" s="479"/>
      <c r="N43" s="479"/>
      <c r="O43" s="479"/>
      <c r="P43" s="479"/>
    </row>
    <row r="44" spans="1:16" x14ac:dyDescent="0.2">
      <c r="A44" s="473" t="s">
        <v>50</v>
      </c>
      <c r="B44" s="472"/>
      <c r="C44" s="472"/>
      <c r="D44" s="472"/>
      <c r="E44" s="472"/>
      <c r="F44" s="472"/>
      <c r="G44" s="472"/>
      <c r="H44" s="472"/>
      <c r="I44" s="472"/>
      <c r="J44" s="472"/>
      <c r="K44" s="43"/>
      <c r="L44" s="33"/>
      <c r="M44" s="33"/>
      <c r="N44" s="33"/>
      <c r="O44" s="33"/>
      <c r="P44" s="33"/>
    </row>
    <row r="45" spans="1:16" x14ac:dyDescent="0.2">
      <c r="A45" s="471" t="s">
        <v>51</v>
      </c>
      <c r="B45" s="472"/>
      <c r="C45" s="472"/>
      <c r="D45" s="472"/>
      <c r="E45" s="472"/>
      <c r="F45" s="472"/>
      <c r="G45" s="472"/>
      <c r="H45" s="472"/>
      <c r="I45" s="472"/>
      <c r="J45" s="472"/>
      <c r="K45" s="43"/>
      <c r="L45" s="33"/>
      <c r="M45" s="33"/>
      <c r="N45" s="33"/>
      <c r="O45" s="33"/>
      <c r="P45" s="33"/>
    </row>
    <row r="46" spans="1:16" x14ac:dyDescent="0.2">
      <c r="A46" s="471" t="s">
        <v>52</v>
      </c>
      <c r="B46" s="472"/>
      <c r="C46" s="472"/>
      <c r="D46" s="472"/>
      <c r="E46" s="472"/>
      <c r="F46" s="472"/>
      <c r="G46" s="472"/>
      <c r="H46" s="472"/>
      <c r="I46" s="472"/>
      <c r="J46" s="472"/>
      <c r="K46" s="43" t="e">
        <f>K42</f>
        <v>#REF!</v>
      </c>
      <c r="L46" s="33"/>
      <c r="M46" s="33"/>
      <c r="N46" s="33"/>
      <c r="O46" s="43" t="e">
        <f>O31</f>
        <v>#REF!</v>
      </c>
      <c r="P46" s="33"/>
    </row>
    <row r="47" spans="1:16" x14ac:dyDescent="0.2">
      <c r="A47" s="471" t="s">
        <v>46</v>
      </c>
      <c r="B47" s="472"/>
      <c r="C47" s="472"/>
      <c r="D47" s="472"/>
      <c r="E47" s="472"/>
      <c r="F47" s="472"/>
      <c r="G47" s="472"/>
      <c r="H47" s="472"/>
      <c r="I47" s="472"/>
      <c r="J47" s="472"/>
      <c r="K47" s="43" t="e">
        <f>SUM(K45:K46)</f>
        <v>#REF!</v>
      </c>
      <c r="L47" s="33"/>
      <c r="M47" s="33"/>
      <c r="N47" s="33"/>
      <c r="O47" s="43" t="e">
        <f>O31</f>
        <v>#REF!</v>
      </c>
      <c r="P47" s="33"/>
    </row>
    <row r="48" spans="1:16" x14ac:dyDescent="0.2">
      <c r="A48" s="471" t="s">
        <v>47</v>
      </c>
      <c r="B48" s="472"/>
      <c r="C48" s="472"/>
      <c r="D48" s="472"/>
      <c r="E48" s="472"/>
      <c r="F48" s="472"/>
      <c r="G48" s="472"/>
      <c r="H48" s="472"/>
      <c r="I48" s="472"/>
      <c r="J48" s="472"/>
      <c r="K48" s="43"/>
      <c r="L48" s="33"/>
      <c r="M48" s="33"/>
      <c r="N48" s="33"/>
      <c r="O48" s="33"/>
      <c r="P48" s="33"/>
    </row>
    <row r="49" spans="1:18" x14ac:dyDescent="0.2">
      <c r="A49" s="471" t="s">
        <v>48</v>
      </c>
      <c r="B49" s="472"/>
      <c r="C49" s="472"/>
      <c r="D49" s="472"/>
      <c r="E49" s="472"/>
      <c r="F49" s="472"/>
      <c r="G49" s="472"/>
      <c r="H49" s="472"/>
      <c r="I49" s="472"/>
      <c r="J49" s="472"/>
      <c r="K49" s="43" t="e">
        <f>K42</f>
        <v>#REF!</v>
      </c>
      <c r="L49" s="33"/>
      <c r="M49" s="33"/>
      <c r="N49" s="33"/>
      <c r="O49" s="33"/>
      <c r="P49" s="33"/>
    </row>
    <row r="50" spans="1:18" x14ac:dyDescent="0.2">
      <c r="A50" s="471" t="s">
        <v>195</v>
      </c>
      <c r="B50" s="472"/>
      <c r="C50" s="472"/>
      <c r="D50" s="472"/>
      <c r="E50" s="472"/>
      <c r="F50" s="472"/>
      <c r="G50" s="472"/>
      <c r="H50" s="472"/>
      <c r="I50" s="472"/>
      <c r="J50" s="472"/>
      <c r="K50" s="43" t="s">
        <v>181</v>
      </c>
      <c r="L50" s="33"/>
      <c r="M50" s="33"/>
      <c r="N50" s="33"/>
      <c r="O50" s="33"/>
      <c r="P50" s="33"/>
    </row>
    <row r="51" spans="1:18" x14ac:dyDescent="0.2">
      <c r="A51" s="473" t="s">
        <v>53</v>
      </c>
      <c r="B51" s="472"/>
      <c r="C51" s="472"/>
      <c r="D51" s="472"/>
      <c r="E51" s="472"/>
      <c r="F51" s="472"/>
      <c r="G51" s="472"/>
      <c r="H51" s="472"/>
      <c r="I51" s="472"/>
      <c r="J51" s="472"/>
      <c r="K51" s="44" t="e">
        <f>K47</f>
        <v>#REF!</v>
      </c>
      <c r="L51" s="33"/>
      <c r="M51" s="33"/>
      <c r="N51" s="33"/>
      <c r="O51" s="44" t="e">
        <f>O31</f>
        <v>#REF!</v>
      </c>
      <c r="P51" s="33"/>
    </row>
    <row r="54" spans="1:18" s="60" customFormat="1" ht="12.75" x14ac:dyDescent="0.2">
      <c r="A54" s="151" t="s">
        <v>155</v>
      </c>
      <c r="B54" s="151"/>
      <c r="C54" s="151"/>
      <c r="D54" s="152"/>
      <c r="E54" s="153"/>
      <c r="F54" s="153"/>
      <c r="G54" s="153"/>
      <c r="H54" s="153"/>
      <c r="I54" s="153"/>
      <c r="J54" s="154" t="s">
        <v>156</v>
      </c>
      <c r="K54" s="155"/>
      <c r="L54" s="153"/>
      <c r="M54" s="156"/>
      <c r="N54" s="157"/>
      <c r="O54" s="157"/>
      <c r="P54" s="153"/>
      <c r="Q54" s="153"/>
      <c r="R54" s="153"/>
    </row>
    <row r="55" spans="1:18" s="60" customFormat="1" ht="12.75" x14ac:dyDescent="0.2">
      <c r="B55" s="158"/>
      <c r="C55" s="158"/>
      <c r="D55" s="158"/>
      <c r="E55" s="159"/>
      <c r="F55" s="160"/>
      <c r="G55" s="161"/>
      <c r="H55" s="161"/>
      <c r="I55" s="161"/>
      <c r="J55" s="162" t="s">
        <v>151</v>
      </c>
      <c r="K55" s="163"/>
      <c r="L55" s="164"/>
      <c r="M55" s="158"/>
      <c r="N55" s="165"/>
      <c r="O55" s="165"/>
      <c r="P55" s="158"/>
      <c r="Q55" s="158"/>
      <c r="R55" s="161"/>
    </row>
    <row r="56" spans="1:18" s="60" customFormat="1" ht="12.75" x14ac:dyDescent="0.2">
      <c r="A56" s="224" t="s">
        <v>196</v>
      </c>
      <c r="B56" s="158"/>
      <c r="C56" s="158"/>
      <c r="D56" s="158"/>
      <c r="E56" s="159"/>
      <c r="F56" s="160"/>
      <c r="G56" s="161"/>
      <c r="H56" s="161"/>
      <c r="I56" s="161"/>
      <c r="J56" s="166" t="s">
        <v>152</v>
      </c>
      <c r="K56" s="163"/>
      <c r="L56" s="164"/>
      <c r="M56" s="158"/>
      <c r="N56" s="165"/>
      <c r="O56" s="165"/>
      <c r="P56" s="158"/>
      <c r="Q56" s="158"/>
      <c r="R56" s="161"/>
    </row>
    <row r="57" spans="1:18" s="60" customFormat="1" ht="12.75" x14ac:dyDescent="0.2">
      <c r="A57" s="167" t="s">
        <v>153</v>
      </c>
      <c r="B57" s="158"/>
      <c r="C57" s="168"/>
      <c r="D57" s="169" t="s">
        <v>197</v>
      </c>
      <c r="E57" s="474"/>
      <c r="F57" s="474"/>
      <c r="G57" s="161"/>
      <c r="H57" s="161"/>
      <c r="I57" s="161"/>
      <c r="J57" s="167" t="s">
        <v>153</v>
      </c>
      <c r="K57" s="163"/>
      <c r="L57" s="475"/>
      <c r="M57" s="475"/>
      <c r="N57" s="475"/>
      <c r="O57" s="170" t="s">
        <v>72</v>
      </c>
      <c r="P57" s="158"/>
      <c r="Q57" s="164"/>
      <c r="R57" s="161"/>
    </row>
    <row r="58" spans="1:18" s="60" customFormat="1" ht="12.75" x14ac:dyDescent="0.2">
      <c r="A58" s="171"/>
      <c r="B58" s="172"/>
      <c r="C58" s="172"/>
      <c r="D58" s="173"/>
      <c r="E58" s="159"/>
      <c r="F58" s="160"/>
      <c r="G58" s="161"/>
      <c r="H58" s="161"/>
      <c r="I58" s="161"/>
      <c r="J58" s="167"/>
      <c r="K58" s="163"/>
      <c r="L58" s="164"/>
      <c r="M58" s="174"/>
      <c r="N58" s="175"/>
      <c r="O58" s="170"/>
      <c r="P58" s="158"/>
      <c r="Q58" s="164"/>
      <c r="R58" s="161"/>
    </row>
    <row r="59" spans="1:18" s="60" customFormat="1" ht="12.75" x14ac:dyDescent="0.2">
      <c r="A59" s="176"/>
      <c r="B59" s="164"/>
      <c r="C59" s="164"/>
      <c r="D59" s="164"/>
      <c r="E59" s="159"/>
      <c r="F59" s="160"/>
      <c r="G59" s="161"/>
      <c r="H59" s="161"/>
      <c r="I59" s="161"/>
      <c r="J59" s="184" t="s">
        <v>187</v>
      </c>
      <c r="K59" s="163"/>
      <c r="L59" s="177"/>
      <c r="M59" s="178"/>
      <c r="N59" s="179"/>
      <c r="O59" s="158"/>
      <c r="P59" s="158"/>
      <c r="Q59" s="164"/>
      <c r="R59" s="161"/>
    </row>
    <row r="60" spans="1:18" s="60" customFormat="1" ht="12.75" x14ac:dyDescent="0.2">
      <c r="A60" s="179"/>
      <c r="B60" s="179"/>
      <c r="C60" s="179"/>
      <c r="D60" s="180"/>
      <c r="E60" s="159"/>
      <c r="F60" s="160"/>
      <c r="G60" s="161"/>
      <c r="H60" s="161"/>
      <c r="I60" s="161"/>
      <c r="J60" s="187" t="s">
        <v>189</v>
      </c>
      <c r="K60" s="163"/>
      <c r="L60" s="208"/>
      <c r="M60" s="208"/>
      <c r="N60" s="208"/>
      <c r="O60" s="181"/>
      <c r="P60" s="158"/>
      <c r="Q60" s="164"/>
      <c r="R60" s="161"/>
    </row>
    <row r="61" spans="1:18" s="60" customFormat="1" ht="12.75" x14ac:dyDescent="0.2">
      <c r="A61" s="179"/>
      <c r="B61" s="179"/>
      <c r="C61" s="179"/>
      <c r="D61" s="180"/>
      <c r="E61" s="159"/>
      <c r="F61" s="160"/>
      <c r="G61" s="161"/>
      <c r="H61" s="161"/>
      <c r="I61" s="161"/>
      <c r="J61" s="184" t="s">
        <v>188</v>
      </c>
      <c r="K61" s="163"/>
      <c r="L61" s="182"/>
      <c r="M61" s="179"/>
      <c r="N61" s="164"/>
      <c r="O61" s="183"/>
      <c r="P61" s="158"/>
      <c r="Q61" s="164"/>
      <c r="R61" s="161"/>
    </row>
    <row r="62" spans="1:18" s="60" customFormat="1" ht="12.75" x14ac:dyDescent="0.2">
      <c r="A62" s="158"/>
      <c r="B62" s="158"/>
      <c r="C62" s="158"/>
      <c r="D62" s="158"/>
      <c r="E62" s="159"/>
      <c r="F62" s="160"/>
      <c r="G62" s="161"/>
      <c r="H62" s="161"/>
      <c r="I62" s="161"/>
      <c r="J62" s="161"/>
      <c r="K62" s="188"/>
      <c r="L62" s="184"/>
      <c r="M62" s="185"/>
      <c r="N62" s="164"/>
      <c r="O62" s="164"/>
      <c r="P62" s="186"/>
      <c r="Q62" s="164"/>
      <c r="R62" s="161"/>
    </row>
    <row r="63" spans="1:18" s="60" customFormat="1" ht="12.75" x14ac:dyDescent="0.2">
      <c r="A63" s="179"/>
      <c r="B63" s="179"/>
      <c r="C63" s="179"/>
      <c r="D63" s="180"/>
      <c r="E63" s="159"/>
      <c r="F63" s="160"/>
      <c r="G63" s="161"/>
      <c r="H63" s="161"/>
      <c r="I63" s="161"/>
      <c r="J63" s="187" t="s">
        <v>157</v>
      </c>
      <c r="K63" s="163"/>
      <c r="L63" s="208"/>
      <c r="M63" s="208"/>
      <c r="N63" s="208"/>
      <c r="O63" s="181"/>
      <c r="P63" s="158"/>
      <c r="Q63" s="164"/>
      <c r="R63" s="161"/>
    </row>
    <row r="64" spans="1:18" s="60" customFormat="1" ht="12.75" x14ac:dyDescent="0.2">
      <c r="A64" s="179"/>
      <c r="B64" s="179"/>
      <c r="C64" s="179"/>
      <c r="D64" s="180"/>
      <c r="E64" s="159"/>
      <c r="F64" s="160"/>
      <c r="G64" s="161"/>
      <c r="H64" s="161"/>
      <c r="I64" s="161"/>
      <c r="J64" s="184" t="s">
        <v>198</v>
      </c>
      <c r="K64" s="163"/>
      <c r="L64" s="182"/>
      <c r="M64" s="179"/>
      <c r="N64" s="164"/>
      <c r="O64" s="183"/>
      <c r="P64" s="158"/>
      <c r="Q64" s="164"/>
      <c r="R64" s="161"/>
    </row>
    <row r="65" spans="1:16" x14ac:dyDescent="0.2">
      <c r="A65" s="476"/>
      <c r="B65" s="477"/>
      <c r="C65" s="477"/>
      <c r="D65" s="477"/>
      <c r="E65" s="477"/>
      <c r="F65" s="477"/>
      <c r="G65" s="477"/>
      <c r="H65" s="477"/>
      <c r="I65" s="477"/>
      <c r="J65" s="477"/>
      <c r="K65" s="477"/>
      <c r="L65" s="477"/>
      <c r="M65" s="477"/>
      <c r="N65" s="477"/>
      <c r="O65" s="477"/>
      <c r="P65" s="477"/>
    </row>
    <row r="66" spans="1:16" ht="12.75" x14ac:dyDescent="0.2">
      <c r="J66" s="187" t="s">
        <v>190</v>
      </c>
    </row>
    <row r="67" spans="1:16" ht="12.75" x14ac:dyDescent="0.2">
      <c r="J67" s="184" t="s">
        <v>199</v>
      </c>
    </row>
  </sheetData>
  <mergeCells count="70">
    <mergeCell ref="M4:P4"/>
    <mergeCell ref="M5:P5"/>
    <mergeCell ref="B6:K6"/>
    <mergeCell ref="M6:P6"/>
    <mergeCell ref="B7:K7"/>
    <mergeCell ref="M7:P7"/>
    <mergeCell ref="B8:K8"/>
    <mergeCell ref="M8:P8"/>
    <mergeCell ref="B9:K9"/>
    <mergeCell ref="M9:P9"/>
    <mergeCell ref="B10:K10"/>
    <mergeCell ref="M10:P10"/>
    <mergeCell ref="M11:P11"/>
    <mergeCell ref="M12:P12"/>
    <mergeCell ref="M13:P13"/>
    <mergeCell ref="M14:P14"/>
    <mergeCell ref="I16:J17"/>
    <mergeCell ref="K16:L17"/>
    <mergeCell ref="M16:P16"/>
    <mergeCell ref="M17:N17"/>
    <mergeCell ref="O17:P17"/>
    <mergeCell ref="I18:J18"/>
    <mergeCell ref="K18:L18"/>
    <mergeCell ref="M18:N18"/>
    <mergeCell ref="O18:P18"/>
    <mergeCell ref="A25:B25"/>
    <mergeCell ref="C25:C28"/>
    <mergeCell ref="D25:D28"/>
    <mergeCell ref="E25:E28"/>
    <mergeCell ref="F25:F28"/>
    <mergeCell ref="G25:J25"/>
    <mergeCell ref="N27:N28"/>
    <mergeCell ref="K25:N25"/>
    <mergeCell ref="O25:O28"/>
    <mergeCell ref="P25:P28"/>
    <mergeCell ref="A26:A28"/>
    <mergeCell ref="B26:B28"/>
    <mergeCell ref="A37:J37"/>
    <mergeCell ref="I27:I28"/>
    <mergeCell ref="J27:J28"/>
    <mergeCell ref="L27:L28"/>
    <mergeCell ref="M27:M28"/>
    <mergeCell ref="A32:J32"/>
    <mergeCell ref="A33:J33"/>
    <mergeCell ref="A34:J34"/>
    <mergeCell ref="A35:J35"/>
    <mergeCell ref="A36:J36"/>
    <mergeCell ref="A30:P30"/>
    <mergeCell ref="G26:G28"/>
    <mergeCell ref="H26:J26"/>
    <mergeCell ref="K26:K28"/>
    <mergeCell ref="L26:N26"/>
    <mergeCell ref="H27:H28"/>
    <mergeCell ref="A49:J49"/>
    <mergeCell ref="A38:J38"/>
    <mergeCell ref="A39:J39"/>
    <mergeCell ref="A40:J40"/>
    <mergeCell ref="A41:J41"/>
    <mergeCell ref="A42:J42"/>
    <mergeCell ref="A43:P43"/>
    <mergeCell ref="A44:J44"/>
    <mergeCell ref="A45:J45"/>
    <mergeCell ref="A46:J46"/>
    <mergeCell ref="A47:J47"/>
    <mergeCell ref="A48:J48"/>
    <mergeCell ref="A50:J50"/>
    <mergeCell ref="A51:J51"/>
    <mergeCell ref="E57:F57"/>
    <mergeCell ref="L57:N57"/>
    <mergeCell ref="A65:P65"/>
  </mergeCells>
  <pageMargins left="0.19685039370078741" right="0.19685039370078741" top="0.39370078740157483" bottom="0.39370078740157483" header="0.19685039370078741" footer="0.19685039370078741"/>
  <pageSetup paperSize="9" scale="89" fitToHeight="0" orientation="landscape" r:id="rId1"/>
  <headerFooter alignWithMargins="0">
    <oddHeader>&amp;LГранд-СМЕТА</oddHeader>
    <oddFooter>&amp;RСтраница &amp;P</oddFooter>
  </headerFooter>
  <rowBreaks count="1" manualBreakCount="1">
    <brk id="49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zoomScaleNormal="100" workbookViewId="0">
      <selection activeCell="D33" sqref="D33:F61"/>
    </sheetView>
  </sheetViews>
  <sheetFormatPr defaultColWidth="9.140625" defaultRowHeight="12.75" x14ac:dyDescent="0.2"/>
  <cols>
    <col min="1" max="1" width="5.140625" style="256" customWidth="1"/>
    <col min="2" max="2" width="18" style="270" customWidth="1"/>
    <col min="3" max="3" width="32.28515625" style="256" customWidth="1"/>
    <col min="4" max="4" width="11.42578125" style="270" customWidth="1"/>
    <col min="5" max="5" width="11" style="270" customWidth="1"/>
    <col min="6" max="7" width="11.7109375" style="271" customWidth="1"/>
    <col min="8" max="16384" width="9.140625" style="256"/>
  </cols>
  <sheetData>
    <row r="1" spans="1:7" s="248" customFormat="1" ht="14.25" x14ac:dyDescent="0.2">
      <c r="A1" s="246" t="s">
        <v>161</v>
      </c>
      <c r="B1" s="247"/>
      <c r="D1" s="247"/>
      <c r="E1" s="247"/>
      <c r="F1" s="249"/>
      <c r="G1" s="250" t="s">
        <v>226</v>
      </c>
    </row>
    <row r="2" spans="1:7" s="248" customFormat="1" ht="15" x14ac:dyDescent="0.2">
      <c r="A2" s="251"/>
      <c r="B2" s="247"/>
      <c r="D2" s="247"/>
      <c r="E2" s="247"/>
      <c r="F2" s="249"/>
      <c r="G2" s="252" t="s">
        <v>163</v>
      </c>
    </row>
    <row r="3" spans="1:7" s="248" customFormat="1" ht="15" x14ac:dyDescent="0.2">
      <c r="A3" s="251"/>
      <c r="B3" s="247"/>
      <c r="D3" s="247"/>
      <c r="E3" s="247"/>
      <c r="F3" s="249"/>
      <c r="G3" s="252" t="s">
        <v>152</v>
      </c>
    </row>
    <row r="4" spans="1:7" s="248" customFormat="1" ht="15" x14ac:dyDescent="0.2">
      <c r="A4" s="251" t="s">
        <v>227</v>
      </c>
      <c r="B4" s="247"/>
      <c r="D4" s="247"/>
      <c r="E4" s="247"/>
      <c r="F4" s="249"/>
      <c r="G4" s="252" t="s">
        <v>228</v>
      </c>
    </row>
    <row r="5" spans="1:7" s="248" customFormat="1" ht="15" x14ac:dyDescent="0.2">
      <c r="A5" s="251" t="s">
        <v>229</v>
      </c>
      <c r="B5" s="247"/>
      <c r="D5" s="247"/>
      <c r="E5" s="247"/>
      <c r="F5" s="249"/>
      <c r="G5" s="252" t="s">
        <v>229</v>
      </c>
    </row>
    <row r="6" spans="1:7" s="248" customFormat="1" ht="15" x14ac:dyDescent="0.2">
      <c r="B6" s="247"/>
      <c r="D6" s="247"/>
      <c r="E6" s="247"/>
      <c r="F6" s="249"/>
      <c r="G6" s="252"/>
    </row>
    <row r="7" spans="1:7" s="248" customFormat="1" ht="15" x14ac:dyDescent="0.2">
      <c r="B7" s="247"/>
      <c r="D7" s="247"/>
      <c r="E7" s="247"/>
      <c r="F7" s="249"/>
      <c r="G7" s="252"/>
    </row>
    <row r="8" spans="1:7" s="253" customFormat="1" ht="15" customHeight="1" x14ac:dyDescent="0.2">
      <c r="A8" s="520" t="s">
        <v>231</v>
      </c>
      <c r="B8" s="521"/>
      <c r="C8" s="521"/>
      <c r="D8" s="521"/>
      <c r="E8" s="521"/>
      <c r="F8" s="521"/>
      <c r="G8" s="521"/>
    </row>
    <row r="9" spans="1:7" s="253" customFormat="1" ht="37.5" customHeight="1" x14ac:dyDescent="0.2">
      <c r="A9" s="522" t="s">
        <v>232</v>
      </c>
      <c r="B9" s="521"/>
      <c r="C9" s="521"/>
      <c r="D9" s="521"/>
      <c r="E9" s="521"/>
      <c r="F9" s="521"/>
      <c r="G9" s="521"/>
    </row>
    <row r="11" spans="1:7" ht="36.75" customHeight="1" x14ac:dyDescent="0.2">
      <c r="A11" s="254" t="s">
        <v>162</v>
      </c>
      <c r="B11" s="254" t="s">
        <v>233</v>
      </c>
      <c r="C11" s="254" t="s">
        <v>234</v>
      </c>
      <c r="D11" s="254" t="s">
        <v>235</v>
      </c>
      <c r="E11" s="254" t="s">
        <v>236</v>
      </c>
      <c r="F11" s="255" t="s">
        <v>237</v>
      </c>
      <c r="G11" s="255" t="s">
        <v>238</v>
      </c>
    </row>
    <row r="12" spans="1:7" ht="18.75" customHeight="1" x14ac:dyDescent="0.2">
      <c r="A12" s="523" t="s">
        <v>230</v>
      </c>
      <c r="B12" s="523"/>
      <c r="C12" s="523"/>
      <c r="D12" s="523"/>
      <c r="E12" s="523"/>
      <c r="F12" s="523"/>
      <c r="G12" s="523"/>
    </row>
    <row r="13" spans="1:7" ht="15.75" customHeight="1" x14ac:dyDescent="0.2">
      <c r="A13" s="257">
        <v>1</v>
      </c>
      <c r="B13" s="257" t="s">
        <v>239</v>
      </c>
      <c r="C13" s="258" t="s">
        <v>240</v>
      </c>
      <c r="D13" s="257" t="s">
        <v>241</v>
      </c>
      <c r="E13" s="257">
        <v>0.3</v>
      </c>
      <c r="F13" s="259">
        <v>500</v>
      </c>
      <c r="G13" s="259">
        <f>ROUND(E13*F13,2)</f>
        <v>150</v>
      </c>
    </row>
    <row r="14" spans="1:7" ht="15.75" customHeight="1" x14ac:dyDescent="0.2">
      <c r="A14" s="260">
        <v>2</v>
      </c>
      <c r="B14" s="260" t="s">
        <v>239</v>
      </c>
      <c r="C14" s="261" t="s">
        <v>242</v>
      </c>
      <c r="D14" s="260"/>
      <c r="E14" s="260"/>
      <c r="F14" s="262">
        <v>350</v>
      </c>
      <c r="G14" s="262">
        <f>F14</f>
        <v>350</v>
      </c>
    </row>
    <row r="15" spans="1:7" ht="15.75" customHeight="1" x14ac:dyDescent="0.2">
      <c r="A15" s="260">
        <v>3</v>
      </c>
      <c r="B15" s="260" t="s">
        <v>239</v>
      </c>
      <c r="C15" s="261" t="s">
        <v>243</v>
      </c>
      <c r="D15" s="260" t="s">
        <v>244</v>
      </c>
      <c r="E15" s="260">
        <f>E35</f>
        <v>12</v>
      </c>
      <c r="F15" s="262">
        <v>350</v>
      </c>
      <c r="G15" s="262">
        <f>ROUND(E15*F15,2)</f>
        <v>4200</v>
      </c>
    </row>
    <row r="16" spans="1:7" ht="15.75" customHeight="1" x14ac:dyDescent="0.2">
      <c r="A16" s="260">
        <v>4</v>
      </c>
      <c r="B16" s="260" t="s">
        <v>239</v>
      </c>
      <c r="C16" s="261" t="s">
        <v>245</v>
      </c>
      <c r="D16" s="260" t="s">
        <v>244</v>
      </c>
      <c r="E16" s="260">
        <f>E36</f>
        <v>6</v>
      </c>
      <c r="F16" s="262">
        <v>700</v>
      </c>
      <c r="G16" s="262">
        <f>ROUND(E16*F16,2)</f>
        <v>4200</v>
      </c>
    </row>
    <row r="17" spans="1:7" ht="15.75" customHeight="1" x14ac:dyDescent="0.2">
      <c r="A17" s="260">
        <v>5</v>
      </c>
      <c r="B17" s="260" t="s">
        <v>239</v>
      </c>
      <c r="C17" s="261" t="s">
        <v>246</v>
      </c>
      <c r="D17" s="260" t="s">
        <v>244</v>
      </c>
      <c r="E17" s="260">
        <f>E37</f>
        <v>12</v>
      </c>
      <c r="F17" s="262">
        <v>50</v>
      </c>
      <c r="G17" s="262">
        <f>ROUND(E17*F17,2)</f>
        <v>600</v>
      </c>
    </row>
    <row r="18" spans="1:7" ht="15.75" customHeight="1" x14ac:dyDescent="0.2">
      <c r="A18" s="260">
        <v>6</v>
      </c>
      <c r="B18" s="260" t="s">
        <v>239</v>
      </c>
      <c r="C18" s="261" t="s">
        <v>247</v>
      </c>
      <c r="D18" s="260" t="s">
        <v>244</v>
      </c>
      <c r="E18" s="260">
        <f>E38</f>
        <v>1</v>
      </c>
      <c r="F18" s="262">
        <v>350</v>
      </c>
      <c r="G18" s="262">
        <f>ROUND(E18*F18,2)</f>
        <v>350</v>
      </c>
    </row>
    <row r="19" spans="1:7" ht="15.75" customHeight="1" x14ac:dyDescent="0.2">
      <c r="A19" s="260">
        <v>7</v>
      </c>
      <c r="B19" s="260" t="s">
        <v>239</v>
      </c>
      <c r="C19" s="261" t="s">
        <v>248</v>
      </c>
      <c r="D19" s="260" t="s">
        <v>244</v>
      </c>
      <c r="E19" s="260">
        <f>E39</f>
        <v>8</v>
      </c>
      <c r="F19" s="262">
        <v>200</v>
      </c>
      <c r="G19" s="262">
        <f>F19</f>
        <v>200</v>
      </c>
    </row>
    <row r="20" spans="1:7" ht="15.75" customHeight="1" x14ac:dyDescent="0.2">
      <c r="A20" s="260">
        <v>8</v>
      </c>
      <c r="B20" s="260" t="s">
        <v>239</v>
      </c>
      <c r="C20" s="261" t="s">
        <v>249</v>
      </c>
      <c r="D20" s="260" t="s">
        <v>244</v>
      </c>
      <c r="E20" s="260">
        <v>0.3</v>
      </c>
      <c r="F20" s="262">
        <v>500</v>
      </c>
      <c r="G20" s="262">
        <f>ROUND(E20*F20,2)</f>
        <v>150</v>
      </c>
    </row>
    <row r="21" spans="1:7" ht="15.75" customHeight="1" x14ac:dyDescent="0.2">
      <c r="A21" s="260">
        <v>9</v>
      </c>
      <c r="B21" s="260" t="s">
        <v>239</v>
      </c>
      <c r="C21" s="261" t="s">
        <v>250</v>
      </c>
      <c r="D21" s="260" t="s">
        <v>244</v>
      </c>
      <c r="E21" s="260">
        <v>2</v>
      </c>
      <c r="F21" s="262">
        <v>1000</v>
      </c>
      <c r="G21" s="262">
        <f>ROUND(E21*F21,2)</f>
        <v>2000</v>
      </c>
    </row>
    <row r="22" spans="1:7" ht="15.75" customHeight="1" x14ac:dyDescent="0.2">
      <c r="A22" s="260">
        <v>10</v>
      </c>
      <c r="B22" s="260" t="s">
        <v>239</v>
      </c>
      <c r="C22" s="261" t="s">
        <v>251</v>
      </c>
      <c r="D22" s="260" t="s">
        <v>244</v>
      </c>
      <c r="E22" s="260">
        <v>1</v>
      </c>
      <c r="F22" s="262">
        <v>500</v>
      </c>
      <c r="G22" s="262">
        <f>ROUND(E22*F22,2)</f>
        <v>500</v>
      </c>
    </row>
    <row r="23" spans="1:7" ht="27.75" customHeight="1" x14ac:dyDescent="0.2">
      <c r="A23" s="260">
        <v>11</v>
      </c>
      <c r="B23" s="260" t="s">
        <v>239</v>
      </c>
      <c r="C23" s="261" t="s">
        <v>252</v>
      </c>
      <c r="D23" s="260" t="s">
        <v>244</v>
      </c>
      <c r="E23" s="260">
        <f>E45</f>
        <v>2</v>
      </c>
      <c r="F23" s="262">
        <v>500</v>
      </c>
      <c r="G23" s="262">
        <f t="shared" ref="G23:G29" si="0">ROUND(E23*F23,2)</f>
        <v>1000</v>
      </c>
    </row>
    <row r="24" spans="1:7" ht="15.75" customHeight="1" x14ac:dyDescent="0.2">
      <c r="A24" s="260">
        <v>12</v>
      </c>
      <c r="B24" s="260" t="s">
        <v>239</v>
      </c>
      <c r="C24" s="261" t="s">
        <v>253</v>
      </c>
      <c r="D24" s="260" t="s">
        <v>244</v>
      </c>
      <c r="E24" s="260">
        <f>E46</f>
        <v>1</v>
      </c>
      <c r="F24" s="262">
        <v>3500</v>
      </c>
      <c r="G24" s="262">
        <f t="shared" si="0"/>
        <v>3500</v>
      </c>
    </row>
    <row r="25" spans="1:7" ht="15.75" customHeight="1" x14ac:dyDescent="0.2">
      <c r="A25" s="260">
        <v>13</v>
      </c>
      <c r="B25" s="260" t="s">
        <v>239</v>
      </c>
      <c r="C25" s="261" t="s">
        <v>254</v>
      </c>
      <c r="D25" s="260" t="s">
        <v>244</v>
      </c>
      <c r="E25" s="260">
        <v>2</v>
      </c>
      <c r="F25" s="262">
        <v>350</v>
      </c>
      <c r="G25" s="262">
        <f t="shared" si="0"/>
        <v>700</v>
      </c>
    </row>
    <row r="26" spans="1:7" ht="15.75" customHeight="1" x14ac:dyDescent="0.2">
      <c r="A26" s="257">
        <v>14</v>
      </c>
      <c r="B26" s="257" t="s">
        <v>239</v>
      </c>
      <c r="C26" s="258" t="s">
        <v>255</v>
      </c>
      <c r="D26" s="257" t="s">
        <v>244</v>
      </c>
      <c r="E26" s="257"/>
      <c r="F26" s="259">
        <v>800</v>
      </c>
      <c r="G26" s="259">
        <f t="shared" si="0"/>
        <v>0</v>
      </c>
    </row>
    <row r="27" spans="1:7" ht="15.75" customHeight="1" x14ac:dyDescent="0.2">
      <c r="A27" s="260">
        <v>15</v>
      </c>
      <c r="B27" s="260" t="s">
        <v>239</v>
      </c>
      <c r="C27" s="261" t="s">
        <v>224</v>
      </c>
      <c r="D27" s="260" t="s">
        <v>244</v>
      </c>
      <c r="E27" s="260">
        <f>E49+E50</f>
        <v>2</v>
      </c>
      <c r="F27" s="262">
        <v>300</v>
      </c>
      <c r="G27" s="262">
        <f t="shared" si="0"/>
        <v>600</v>
      </c>
    </row>
    <row r="28" spans="1:7" ht="15.75" customHeight="1" x14ac:dyDescent="0.2">
      <c r="A28" s="260">
        <v>16</v>
      </c>
      <c r="B28" s="243" t="s">
        <v>239</v>
      </c>
      <c r="C28" s="244" t="s">
        <v>256</v>
      </c>
      <c r="D28" s="243" t="s">
        <v>244</v>
      </c>
      <c r="E28" s="243">
        <f>E52</f>
        <v>1</v>
      </c>
      <c r="F28" s="245">
        <v>3000</v>
      </c>
      <c r="G28" s="245">
        <f t="shared" si="0"/>
        <v>3000</v>
      </c>
    </row>
    <row r="29" spans="1:7" ht="15.75" customHeight="1" x14ac:dyDescent="0.2">
      <c r="A29" s="260">
        <v>17</v>
      </c>
      <c r="B29" s="260" t="s">
        <v>239</v>
      </c>
      <c r="C29" s="261" t="s">
        <v>257</v>
      </c>
      <c r="D29" s="260" t="s">
        <v>244</v>
      </c>
      <c r="E29" s="260">
        <f>E53</f>
        <v>1</v>
      </c>
      <c r="F29" s="262">
        <v>350</v>
      </c>
      <c r="G29" s="262">
        <f t="shared" si="0"/>
        <v>350</v>
      </c>
    </row>
    <row r="30" spans="1:7" ht="33" customHeight="1" x14ac:dyDescent="0.2">
      <c r="A30" s="257">
        <v>18</v>
      </c>
      <c r="B30" s="257" t="s">
        <v>239</v>
      </c>
      <c r="C30" s="258" t="s">
        <v>258</v>
      </c>
      <c r="D30" s="257" t="s">
        <v>244</v>
      </c>
      <c r="E30" s="257"/>
      <c r="F30" s="259"/>
      <c r="G30" s="259"/>
    </row>
    <row r="31" spans="1:7" ht="20.25" customHeight="1" x14ac:dyDescent="0.2">
      <c r="A31" s="517" t="s">
        <v>259</v>
      </c>
      <c r="B31" s="518"/>
      <c r="C31" s="518"/>
      <c r="D31" s="518"/>
      <c r="E31" s="518"/>
      <c r="F31" s="519"/>
      <c r="G31" s="263">
        <f>SUM(G13:G30)</f>
        <v>21850</v>
      </c>
    </row>
    <row r="32" spans="1:7" x14ac:dyDescent="0.2">
      <c r="A32" s="524" t="s">
        <v>260</v>
      </c>
      <c r="B32" s="525"/>
      <c r="C32" s="525"/>
      <c r="D32" s="525"/>
      <c r="E32" s="525"/>
      <c r="F32" s="525"/>
      <c r="G32" s="526"/>
    </row>
    <row r="33" spans="1:7" x14ac:dyDescent="0.2">
      <c r="A33" s="264">
        <v>1</v>
      </c>
      <c r="B33" s="265"/>
      <c r="C33" s="266" t="s">
        <v>261</v>
      </c>
      <c r="D33" s="264" t="s">
        <v>36</v>
      </c>
      <c r="E33" s="264">
        <v>1</v>
      </c>
      <c r="F33" s="267">
        <v>8000</v>
      </c>
      <c r="G33" s="267">
        <f>ROUND(E33*F33,2)</f>
        <v>8000</v>
      </c>
    </row>
    <row r="34" spans="1:7" ht="25.5" x14ac:dyDescent="0.2">
      <c r="A34" s="264">
        <v>2</v>
      </c>
      <c r="B34" s="265"/>
      <c r="C34" s="266" t="s">
        <v>262</v>
      </c>
      <c r="D34" s="264" t="s">
        <v>263</v>
      </c>
      <c r="E34" s="264">
        <v>30</v>
      </c>
      <c r="F34" s="267"/>
      <c r="G34" s="267">
        <f t="shared" ref="G34:G61" si="1">ROUND(E34*F34,2)</f>
        <v>0</v>
      </c>
    </row>
    <row r="35" spans="1:7" ht="25.5" x14ac:dyDescent="0.2">
      <c r="A35" s="264">
        <v>3</v>
      </c>
      <c r="B35" s="268">
        <v>2000288469</v>
      </c>
      <c r="C35" s="266" t="s">
        <v>264</v>
      </c>
      <c r="D35" s="264" t="s">
        <v>36</v>
      </c>
      <c r="E35" s="264">
        <v>12</v>
      </c>
      <c r="F35" s="267">
        <v>492.99</v>
      </c>
      <c r="G35" s="267">
        <f t="shared" si="1"/>
        <v>5915.88</v>
      </c>
    </row>
    <row r="36" spans="1:7" ht="38.25" x14ac:dyDescent="0.2">
      <c r="A36" s="264">
        <v>4</v>
      </c>
      <c r="B36" s="265">
        <v>2000288640</v>
      </c>
      <c r="C36" s="266" t="s">
        <v>265</v>
      </c>
      <c r="D36" s="264" t="s">
        <v>36</v>
      </c>
      <c r="E36" s="264">
        <v>6</v>
      </c>
      <c r="F36" s="267">
        <v>907.1</v>
      </c>
      <c r="G36" s="267">
        <f t="shared" si="1"/>
        <v>5442.6</v>
      </c>
    </row>
    <row r="37" spans="1:7" ht="25.5" x14ac:dyDescent="0.2">
      <c r="A37" s="264">
        <v>5</v>
      </c>
      <c r="B37" s="265">
        <v>2000288852</v>
      </c>
      <c r="C37" s="266" t="s">
        <v>266</v>
      </c>
      <c r="D37" s="264" t="s">
        <v>36</v>
      </c>
      <c r="E37" s="264">
        <v>12</v>
      </c>
      <c r="F37" s="267">
        <v>907.1</v>
      </c>
      <c r="G37" s="267">
        <f t="shared" si="1"/>
        <v>10885.2</v>
      </c>
    </row>
    <row r="38" spans="1:7" ht="25.5" x14ac:dyDescent="0.2">
      <c r="A38" s="264">
        <v>6</v>
      </c>
      <c r="B38" s="265">
        <v>2000322265</v>
      </c>
      <c r="C38" s="266" t="s">
        <v>267</v>
      </c>
      <c r="D38" s="264" t="s">
        <v>36</v>
      </c>
      <c r="E38" s="264">
        <v>1</v>
      </c>
      <c r="F38" s="267">
        <v>1971.96</v>
      </c>
      <c r="G38" s="267">
        <f t="shared" si="1"/>
        <v>1971.96</v>
      </c>
    </row>
    <row r="39" spans="1:7" ht="25.5" x14ac:dyDescent="0.2">
      <c r="A39" s="264">
        <v>7</v>
      </c>
      <c r="B39" s="265">
        <v>2000285356</v>
      </c>
      <c r="C39" s="266" t="s">
        <v>268</v>
      </c>
      <c r="D39" s="264" t="s">
        <v>36</v>
      </c>
      <c r="E39" s="264">
        <v>8</v>
      </c>
      <c r="F39" s="267">
        <v>492.99</v>
      </c>
      <c r="G39" s="267">
        <f t="shared" si="1"/>
        <v>3943.92</v>
      </c>
    </row>
    <row r="40" spans="1:7" ht="25.5" x14ac:dyDescent="0.2">
      <c r="A40" s="264">
        <v>8</v>
      </c>
      <c r="B40" s="265">
        <v>2000322273</v>
      </c>
      <c r="C40" s="266" t="s">
        <v>269</v>
      </c>
      <c r="D40" s="264" t="s">
        <v>36</v>
      </c>
      <c r="E40" s="264">
        <v>2</v>
      </c>
      <c r="F40" s="267">
        <v>690.19</v>
      </c>
      <c r="G40" s="267">
        <f t="shared" si="1"/>
        <v>1380.38</v>
      </c>
    </row>
    <row r="41" spans="1:7" ht="25.5" x14ac:dyDescent="0.2">
      <c r="A41" s="264">
        <v>9</v>
      </c>
      <c r="B41" s="265">
        <v>2000322272</v>
      </c>
      <c r="C41" s="266" t="s">
        <v>270</v>
      </c>
      <c r="D41" s="264" t="s">
        <v>36</v>
      </c>
      <c r="E41" s="264">
        <v>2</v>
      </c>
      <c r="F41" s="267">
        <v>690.19</v>
      </c>
      <c r="G41" s="267">
        <f t="shared" si="1"/>
        <v>1380.38</v>
      </c>
    </row>
    <row r="42" spans="1:7" ht="25.5" x14ac:dyDescent="0.2">
      <c r="A42" s="264">
        <v>10</v>
      </c>
      <c r="B42" s="265"/>
      <c r="C42" s="266" t="s">
        <v>271</v>
      </c>
      <c r="D42" s="264" t="s">
        <v>36</v>
      </c>
      <c r="E42" s="264">
        <v>2</v>
      </c>
      <c r="F42" s="267">
        <v>3700</v>
      </c>
      <c r="G42" s="267">
        <f t="shared" si="1"/>
        <v>7400</v>
      </c>
    </row>
    <row r="43" spans="1:7" ht="25.5" x14ac:dyDescent="0.2">
      <c r="A43" s="264">
        <v>11</v>
      </c>
      <c r="B43" s="265"/>
      <c r="C43" s="266" t="s">
        <v>272</v>
      </c>
      <c r="D43" s="264" t="s">
        <v>36</v>
      </c>
      <c r="E43" s="264">
        <v>1</v>
      </c>
      <c r="F43" s="267">
        <v>7800</v>
      </c>
      <c r="G43" s="267">
        <f t="shared" si="1"/>
        <v>7800</v>
      </c>
    </row>
    <row r="44" spans="1:7" ht="25.5" x14ac:dyDescent="0.2">
      <c r="A44" s="264">
        <v>12</v>
      </c>
      <c r="B44" s="265"/>
      <c r="C44" s="266" t="s">
        <v>273</v>
      </c>
      <c r="D44" s="264" t="s">
        <v>36</v>
      </c>
      <c r="E44" s="264">
        <v>1</v>
      </c>
      <c r="F44" s="267">
        <v>7800</v>
      </c>
      <c r="G44" s="267">
        <f t="shared" si="1"/>
        <v>7800</v>
      </c>
    </row>
    <row r="45" spans="1:7" x14ac:dyDescent="0.2">
      <c r="A45" s="264">
        <v>13</v>
      </c>
      <c r="B45" s="265"/>
      <c r="C45" s="266" t="s">
        <v>274</v>
      </c>
      <c r="D45" s="264" t="s">
        <v>36</v>
      </c>
      <c r="E45" s="264">
        <v>2</v>
      </c>
      <c r="F45" s="267">
        <v>5600</v>
      </c>
      <c r="G45" s="267">
        <f t="shared" si="1"/>
        <v>11200</v>
      </c>
    </row>
    <row r="46" spans="1:7" ht="25.5" x14ac:dyDescent="0.2">
      <c r="A46" s="264">
        <v>14</v>
      </c>
      <c r="B46" s="265">
        <v>2000322268</v>
      </c>
      <c r="C46" s="266" t="s">
        <v>275</v>
      </c>
      <c r="D46" s="264" t="s">
        <v>36</v>
      </c>
      <c r="E46" s="264">
        <v>1</v>
      </c>
      <c r="F46" s="267">
        <v>73948.600000000006</v>
      </c>
      <c r="G46" s="267">
        <f t="shared" si="1"/>
        <v>73948.600000000006</v>
      </c>
    </row>
    <row r="47" spans="1:7" ht="25.5" x14ac:dyDescent="0.2">
      <c r="A47" s="264">
        <v>15</v>
      </c>
      <c r="B47" s="265">
        <v>2000288633</v>
      </c>
      <c r="C47" s="266" t="s">
        <v>276</v>
      </c>
      <c r="D47" s="264" t="s">
        <v>277</v>
      </c>
      <c r="E47" s="264">
        <v>1</v>
      </c>
      <c r="F47" s="267">
        <v>7690.65</v>
      </c>
      <c r="G47" s="267">
        <f t="shared" si="1"/>
        <v>7690.65</v>
      </c>
    </row>
    <row r="48" spans="1:7" ht="25.5" x14ac:dyDescent="0.2">
      <c r="A48" s="264">
        <v>16</v>
      </c>
      <c r="B48" s="265">
        <v>2000288636</v>
      </c>
      <c r="C48" s="266" t="s">
        <v>278</v>
      </c>
      <c r="D48" s="264" t="s">
        <v>277</v>
      </c>
      <c r="E48" s="264">
        <v>1</v>
      </c>
      <c r="F48" s="267">
        <v>7690.65</v>
      </c>
      <c r="G48" s="267">
        <f t="shared" si="1"/>
        <v>7690.65</v>
      </c>
    </row>
    <row r="49" spans="1:7" x14ac:dyDescent="0.2">
      <c r="A49" s="264">
        <v>17</v>
      </c>
      <c r="B49" s="265"/>
      <c r="C49" s="266" t="s">
        <v>279</v>
      </c>
      <c r="D49" s="264" t="s">
        <v>36</v>
      </c>
      <c r="E49" s="264">
        <v>1</v>
      </c>
      <c r="F49" s="267">
        <v>5200</v>
      </c>
      <c r="G49" s="267">
        <f t="shared" si="1"/>
        <v>5200</v>
      </c>
    </row>
    <row r="50" spans="1:7" ht="25.5" x14ac:dyDescent="0.2">
      <c r="A50" s="264">
        <v>18</v>
      </c>
      <c r="B50" s="265">
        <v>2000322286</v>
      </c>
      <c r="C50" s="266" t="s">
        <v>280</v>
      </c>
      <c r="D50" s="264" t="s">
        <v>36</v>
      </c>
      <c r="E50" s="264">
        <v>1</v>
      </c>
      <c r="F50" s="267">
        <v>5127.1000000000004</v>
      </c>
      <c r="G50" s="267">
        <f t="shared" si="1"/>
        <v>5127.1000000000004</v>
      </c>
    </row>
    <row r="51" spans="1:7" ht="25.5" x14ac:dyDescent="0.2">
      <c r="A51" s="264">
        <v>19</v>
      </c>
      <c r="B51" s="265">
        <v>2000289515</v>
      </c>
      <c r="C51" s="266" t="s">
        <v>281</v>
      </c>
      <c r="D51" s="264" t="s">
        <v>36</v>
      </c>
      <c r="E51" s="264">
        <v>6</v>
      </c>
      <c r="F51" s="267">
        <v>49.3</v>
      </c>
      <c r="G51" s="267">
        <f t="shared" si="1"/>
        <v>295.8</v>
      </c>
    </row>
    <row r="52" spans="1:7" x14ac:dyDescent="0.2">
      <c r="A52" s="264">
        <v>20</v>
      </c>
      <c r="B52" s="265"/>
      <c r="C52" s="266" t="s">
        <v>282</v>
      </c>
      <c r="D52" s="264" t="s">
        <v>36</v>
      </c>
      <c r="E52" s="264">
        <v>1</v>
      </c>
      <c r="F52" s="267">
        <v>7300</v>
      </c>
      <c r="G52" s="267">
        <f t="shared" si="1"/>
        <v>7300</v>
      </c>
    </row>
    <row r="53" spans="1:7" x14ac:dyDescent="0.2">
      <c r="A53" s="264">
        <v>21</v>
      </c>
      <c r="B53" s="265"/>
      <c r="C53" s="266" t="s">
        <v>283</v>
      </c>
      <c r="D53" s="264" t="s">
        <v>36</v>
      </c>
      <c r="E53" s="264">
        <v>1</v>
      </c>
      <c r="F53" s="267">
        <v>5000</v>
      </c>
      <c r="G53" s="267">
        <f t="shared" si="1"/>
        <v>5000</v>
      </c>
    </row>
    <row r="54" spans="1:7" ht="25.5" x14ac:dyDescent="0.2">
      <c r="A54" s="264">
        <v>22</v>
      </c>
      <c r="B54" s="265">
        <v>2000322270</v>
      </c>
      <c r="C54" s="266" t="s">
        <v>284</v>
      </c>
      <c r="D54" s="264" t="s">
        <v>36</v>
      </c>
      <c r="E54" s="264">
        <v>1</v>
      </c>
      <c r="F54" s="267">
        <v>4929.91</v>
      </c>
      <c r="G54" s="267">
        <f t="shared" si="1"/>
        <v>4929.91</v>
      </c>
    </row>
    <row r="55" spans="1:7" ht="25.5" x14ac:dyDescent="0.2">
      <c r="A55" s="264">
        <v>23</v>
      </c>
      <c r="B55" s="265">
        <v>2000322269</v>
      </c>
      <c r="C55" s="266" t="s">
        <v>285</v>
      </c>
      <c r="D55" s="264" t="s">
        <v>36</v>
      </c>
      <c r="E55" s="264">
        <v>1</v>
      </c>
      <c r="F55" s="267">
        <v>1971.96</v>
      </c>
      <c r="G55" s="267">
        <f t="shared" si="1"/>
        <v>1971.96</v>
      </c>
    </row>
    <row r="56" spans="1:7" x14ac:dyDescent="0.2">
      <c r="A56" s="269">
        <v>24</v>
      </c>
      <c r="B56" s="269"/>
      <c r="C56" s="258" t="s">
        <v>286</v>
      </c>
      <c r="D56" s="257" t="s">
        <v>36</v>
      </c>
      <c r="E56" s="257">
        <v>1</v>
      </c>
      <c r="F56" s="259"/>
      <c r="G56" s="259">
        <f t="shared" si="1"/>
        <v>0</v>
      </c>
    </row>
    <row r="57" spans="1:7" x14ac:dyDescent="0.2">
      <c r="A57" s="269">
        <v>25</v>
      </c>
      <c r="B57" s="269"/>
      <c r="C57" s="258" t="s">
        <v>287</v>
      </c>
      <c r="D57" s="257" t="s">
        <v>36</v>
      </c>
      <c r="E57" s="257">
        <v>4</v>
      </c>
      <c r="F57" s="259"/>
      <c r="G57" s="259">
        <f t="shared" si="1"/>
        <v>0</v>
      </c>
    </row>
    <row r="58" spans="1:7" x14ac:dyDescent="0.2">
      <c r="A58" s="269">
        <v>26</v>
      </c>
      <c r="B58" s="269"/>
      <c r="C58" s="258" t="s">
        <v>288</v>
      </c>
      <c r="D58" s="257" t="s">
        <v>36</v>
      </c>
      <c r="E58" s="257">
        <v>2</v>
      </c>
      <c r="F58" s="259"/>
      <c r="G58" s="259">
        <f t="shared" si="1"/>
        <v>0</v>
      </c>
    </row>
    <row r="59" spans="1:7" ht="25.5" x14ac:dyDescent="0.2">
      <c r="A59" s="269">
        <v>27</v>
      </c>
      <c r="B59" s="269"/>
      <c r="C59" s="258" t="s">
        <v>289</v>
      </c>
      <c r="D59" s="257" t="s">
        <v>36</v>
      </c>
      <c r="E59" s="257">
        <v>1</v>
      </c>
      <c r="F59" s="259"/>
      <c r="G59" s="259">
        <f t="shared" si="1"/>
        <v>0</v>
      </c>
    </row>
    <row r="60" spans="1:7" x14ac:dyDescent="0.2">
      <c r="A60" s="269">
        <v>28</v>
      </c>
      <c r="B60" s="269"/>
      <c r="C60" s="258" t="s">
        <v>290</v>
      </c>
      <c r="D60" s="257" t="s">
        <v>36</v>
      </c>
      <c r="E60" s="257">
        <v>1</v>
      </c>
      <c r="F60" s="259"/>
      <c r="G60" s="259">
        <f t="shared" si="1"/>
        <v>0</v>
      </c>
    </row>
    <row r="61" spans="1:7" ht="25.5" x14ac:dyDescent="0.2">
      <c r="A61" s="264">
        <v>29</v>
      </c>
      <c r="B61" s="265">
        <v>2000277503</v>
      </c>
      <c r="C61" s="266" t="s">
        <v>291</v>
      </c>
      <c r="D61" s="264" t="s">
        <v>36</v>
      </c>
      <c r="E61" s="264">
        <v>1</v>
      </c>
      <c r="F61" s="267">
        <v>538.04999999999995</v>
      </c>
      <c r="G61" s="267">
        <f t="shared" si="1"/>
        <v>538.04999999999995</v>
      </c>
    </row>
    <row r="62" spans="1:7" ht="20.25" customHeight="1" x14ac:dyDescent="0.2">
      <c r="A62" s="517" t="s">
        <v>292</v>
      </c>
      <c r="B62" s="518"/>
      <c r="C62" s="518"/>
      <c r="D62" s="518"/>
      <c r="E62" s="518"/>
      <c r="F62" s="519"/>
      <c r="G62" s="263">
        <f>SUM(G33:G61)</f>
        <v>192813.03999999998</v>
      </c>
    </row>
    <row r="63" spans="1:7" ht="20.25" customHeight="1" x14ac:dyDescent="0.2">
      <c r="A63" s="517" t="s">
        <v>293</v>
      </c>
      <c r="B63" s="518"/>
      <c r="C63" s="518"/>
      <c r="D63" s="518"/>
      <c r="E63" s="518"/>
      <c r="F63" s="519"/>
      <c r="G63" s="263">
        <f>ROUND(G62+G31,2)</f>
        <v>214663.04000000001</v>
      </c>
    </row>
  </sheetData>
  <mergeCells count="7">
    <mergeCell ref="A63:F63"/>
    <mergeCell ref="A8:G8"/>
    <mergeCell ref="A9:G9"/>
    <mergeCell ref="A12:G12"/>
    <mergeCell ref="A31:F31"/>
    <mergeCell ref="A32:G32"/>
    <mergeCell ref="A62:F62"/>
  </mergeCells>
  <pageMargins left="0.33" right="0.2" top="0.35" bottom="0.35" header="0.17" footer="0.2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25" zoomScaleNormal="100" workbookViewId="0">
      <selection activeCell="D32" sqref="D32:F54"/>
    </sheetView>
  </sheetViews>
  <sheetFormatPr defaultColWidth="9.140625" defaultRowHeight="12.75" x14ac:dyDescent="0.2"/>
  <cols>
    <col min="1" max="1" width="5.140625" style="256" customWidth="1"/>
    <col min="2" max="2" width="18" style="270" customWidth="1"/>
    <col min="3" max="3" width="37.140625" style="256" customWidth="1"/>
    <col min="4" max="4" width="11.42578125" style="270" customWidth="1"/>
    <col min="5" max="5" width="11" style="270" customWidth="1"/>
    <col min="6" max="7" width="11.7109375" style="271" customWidth="1"/>
    <col min="8" max="16384" width="9.140625" style="256"/>
  </cols>
  <sheetData>
    <row r="1" spans="1:7" s="248" customFormat="1" ht="14.25" x14ac:dyDescent="0.2">
      <c r="A1" s="246" t="s">
        <v>161</v>
      </c>
      <c r="B1" s="247"/>
      <c r="D1" s="247"/>
      <c r="E1" s="247"/>
      <c r="F1" s="249"/>
      <c r="G1" s="250" t="s">
        <v>226</v>
      </c>
    </row>
    <row r="2" spans="1:7" s="248" customFormat="1" ht="15" x14ac:dyDescent="0.2">
      <c r="A2" s="251"/>
      <c r="B2" s="247"/>
      <c r="D2" s="247"/>
      <c r="E2" s="247"/>
      <c r="F2" s="249"/>
      <c r="G2" s="252" t="s">
        <v>163</v>
      </c>
    </row>
    <row r="3" spans="1:7" s="248" customFormat="1" ht="15" x14ac:dyDescent="0.2">
      <c r="A3" s="251"/>
      <c r="B3" s="247"/>
      <c r="D3" s="247"/>
      <c r="E3" s="247"/>
      <c r="F3" s="249"/>
      <c r="G3" s="252" t="s">
        <v>152</v>
      </c>
    </row>
    <row r="4" spans="1:7" s="248" customFormat="1" ht="15" x14ac:dyDescent="0.2">
      <c r="A4" s="251" t="s">
        <v>227</v>
      </c>
      <c r="B4" s="247"/>
      <c r="D4" s="247"/>
      <c r="E4" s="247"/>
      <c r="F4" s="249"/>
      <c r="G4" s="252" t="s">
        <v>228</v>
      </c>
    </row>
    <row r="5" spans="1:7" s="248" customFormat="1" ht="15" x14ac:dyDescent="0.2">
      <c r="A5" s="251" t="s">
        <v>229</v>
      </c>
      <c r="B5" s="247"/>
      <c r="D5" s="247"/>
      <c r="E5" s="247"/>
      <c r="F5" s="249"/>
      <c r="G5" s="252" t="s">
        <v>229</v>
      </c>
    </row>
    <row r="6" spans="1:7" s="248" customFormat="1" ht="15" x14ac:dyDescent="0.2">
      <c r="B6" s="247"/>
      <c r="D6" s="247"/>
      <c r="E6" s="247"/>
      <c r="F6" s="249"/>
      <c r="G6" s="252"/>
    </row>
    <row r="7" spans="1:7" s="248" customFormat="1" ht="15" x14ac:dyDescent="0.2">
      <c r="B7" s="247"/>
      <c r="D7" s="247"/>
      <c r="E7" s="247"/>
      <c r="F7" s="249"/>
      <c r="G7" s="252"/>
    </row>
    <row r="8" spans="1:7" s="253" customFormat="1" ht="15" customHeight="1" x14ac:dyDescent="0.2">
      <c r="A8" s="520" t="s">
        <v>294</v>
      </c>
      <c r="B8" s="521"/>
      <c r="C8" s="521"/>
      <c r="D8" s="521"/>
      <c r="E8" s="521"/>
      <c r="F8" s="521"/>
      <c r="G8" s="521"/>
    </row>
    <row r="9" spans="1:7" s="253" customFormat="1" ht="37.5" customHeight="1" x14ac:dyDescent="0.2">
      <c r="A9" s="522" t="s">
        <v>295</v>
      </c>
      <c r="B9" s="521"/>
      <c r="C9" s="521"/>
      <c r="D9" s="521"/>
      <c r="E9" s="521"/>
      <c r="F9" s="521"/>
      <c r="G9" s="521"/>
    </row>
    <row r="11" spans="1:7" ht="36.75" customHeight="1" x14ac:dyDescent="0.2">
      <c r="A11" s="254" t="s">
        <v>162</v>
      </c>
      <c r="B11" s="254" t="s">
        <v>233</v>
      </c>
      <c r="C11" s="254" t="s">
        <v>234</v>
      </c>
      <c r="D11" s="254" t="s">
        <v>235</v>
      </c>
      <c r="E11" s="254" t="s">
        <v>236</v>
      </c>
      <c r="F11" s="255" t="s">
        <v>237</v>
      </c>
      <c r="G11" s="255" t="s">
        <v>238</v>
      </c>
    </row>
    <row r="12" spans="1:7" ht="18.75" customHeight="1" x14ac:dyDescent="0.2">
      <c r="A12" s="523" t="s">
        <v>230</v>
      </c>
      <c r="B12" s="523"/>
      <c r="C12" s="523"/>
      <c r="D12" s="523"/>
      <c r="E12" s="523"/>
      <c r="F12" s="523"/>
      <c r="G12" s="523"/>
    </row>
    <row r="13" spans="1:7" ht="15.75" customHeight="1" x14ac:dyDescent="0.2">
      <c r="A13" s="257">
        <v>1</v>
      </c>
      <c r="B13" s="257" t="s">
        <v>239</v>
      </c>
      <c r="C13" s="258" t="s">
        <v>240</v>
      </c>
      <c r="D13" s="257" t="s">
        <v>241</v>
      </c>
      <c r="E13" s="257">
        <v>0.3</v>
      </c>
      <c r="F13" s="259">
        <v>500</v>
      </c>
      <c r="G13" s="259">
        <f>ROUND(E13*F13,2)</f>
        <v>150</v>
      </c>
    </row>
    <row r="14" spans="1:7" ht="15.75" customHeight="1" x14ac:dyDescent="0.2">
      <c r="A14" s="243">
        <v>2</v>
      </c>
      <c r="B14" s="260" t="s">
        <v>239</v>
      </c>
      <c r="C14" s="261" t="s">
        <v>242</v>
      </c>
      <c r="D14" s="260" t="s">
        <v>244</v>
      </c>
      <c r="E14" s="260">
        <v>1</v>
      </c>
      <c r="F14" s="262">
        <v>350</v>
      </c>
      <c r="G14" s="262">
        <f>F14</f>
        <v>350</v>
      </c>
    </row>
    <row r="15" spans="1:7" ht="15.75" customHeight="1" x14ac:dyDescent="0.2">
      <c r="A15" s="243">
        <v>3</v>
      </c>
      <c r="B15" s="260" t="s">
        <v>239</v>
      </c>
      <c r="C15" s="261" t="s">
        <v>243</v>
      </c>
      <c r="D15" s="260" t="s">
        <v>244</v>
      </c>
      <c r="E15" s="260">
        <f>E34</f>
        <v>4</v>
      </c>
      <c r="F15" s="262">
        <v>250</v>
      </c>
      <c r="G15" s="262">
        <f>ROUND(E15*F15,2)</f>
        <v>1000</v>
      </c>
    </row>
    <row r="16" spans="1:7" ht="15.75" customHeight="1" x14ac:dyDescent="0.2">
      <c r="A16" s="243">
        <v>4</v>
      </c>
      <c r="B16" s="260" t="s">
        <v>239</v>
      </c>
      <c r="C16" s="261" t="s">
        <v>245</v>
      </c>
      <c r="D16" s="260" t="s">
        <v>244</v>
      </c>
      <c r="E16" s="260">
        <f>E35</f>
        <v>4</v>
      </c>
      <c r="F16" s="262">
        <v>700</v>
      </c>
      <c r="G16" s="262">
        <f>ROUND(E16*F16,2)</f>
        <v>2800</v>
      </c>
    </row>
    <row r="17" spans="1:7" ht="15.75" customHeight="1" x14ac:dyDescent="0.2">
      <c r="A17" s="243">
        <v>5</v>
      </c>
      <c r="B17" s="260" t="s">
        <v>239</v>
      </c>
      <c r="C17" s="261" t="s">
        <v>246</v>
      </c>
      <c r="D17" s="260" t="s">
        <v>244</v>
      </c>
      <c r="E17" s="260">
        <f>E36</f>
        <v>4</v>
      </c>
      <c r="F17" s="262">
        <v>50</v>
      </c>
      <c r="G17" s="262">
        <f>ROUND(E17*F17,2)</f>
        <v>200</v>
      </c>
    </row>
    <row r="18" spans="1:7" ht="15.75" customHeight="1" x14ac:dyDescent="0.2">
      <c r="A18" s="243">
        <v>6</v>
      </c>
      <c r="B18" s="260" t="s">
        <v>239</v>
      </c>
      <c r="C18" s="261" t="s">
        <v>247</v>
      </c>
      <c r="D18" s="260" t="s">
        <v>244</v>
      </c>
      <c r="E18" s="260">
        <f>E37</f>
        <v>1</v>
      </c>
      <c r="F18" s="262">
        <v>350</v>
      </c>
      <c r="G18" s="262">
        <f>ROUND(E18*F18,2)</f>
        <v>350</v>
      </c>
    </row>
    <row r="19" spans="1:7" ht="15.75" customHeight="1" x14ac:dyDescent="0.2">
      <c r="A19" s="243">
        <v>7</v>
      </c>
      <c r="B19" s="260" t="s">
        <v>239</v>
      </c>
      <c r="C19" s="261" t="s">
        <v>248</v>
      </c>
      <c r="D19" s="260" t="s">
        <v>244</v>
      </c>
      <c r="E19" s="260">
        <f>E38</f>
        <v>4</v>
      </c>
      <c r="F19" s="262">
        <v>100</v>
      </c>
      <c r="G19" s="262">
        <f>F19</f>
        <v>100</v>
      </c>
    </row>
    <row r="20" spans="1:7" ht="15.75" customHeight="1" x14ac:dyDescent="0.2">
      <c r="A20" s="243">
        <v>8</v>
      </c>
      <c r="B20" s="260" t="s">
        <v>239</v>
      </c>
      <c r="C20" s="261" t="s">
        <v>249</v>
      </c>
      <c r="D20" s="260" t="s">
        <v>244</v>
      </c>
      <c r="E20" s="260">
        <v>0.3</v>
      </c>
      <c r="F20" s="262">
        <v>500</v>
      </c>
      <c r="G20" s="262">
        <f t="shared" ref="G20:G26" si="0">ROUND(E20*F20,2)</f>
        <v>150</v>
      </c>
    </row>
    <row r="21" spans="1:7" ht="15.75" customHeight="1" x14ac:dyDescent="0.2">
      <c r="A21" s="243">
        <v>9</v>
      </c>
      <c r="B21" s="260" t="s">
        <v>239</v>
      </c>
      <c r="C21" s="261" t="s">
        <v>250</v>
      </c>
      <c r="D21" s="260" t="s">
        <v>244</v>
      </c>
      <c r="E21" s="260"/>
      <c r="F21" s="262">
        <v>1000</v>
      </c>
      <c r="G21" s="262">
        <f t="shared" si="0"/>
        <v>0</v>
      </c>
    </row>
    <row r="22" spans="1:7" ht="15.75" customHeight="1" x14ac:dyDescent="0.2">
      <c r="A22" s="243">
        <v>10</v>
      </c>
      <c r="B22" s="260" t="s">
        <v>239</v>
      </c>
      <c r="C22" s="261" t="s">
        <v>251</v>
      </c>
      <c r="D22" s="260" t="s">
        <v>244</v>
      </c>
      <c r="E22" s="260">
        <f>E41+E42</f>
        <v>2</v>
      </c>
      <c r="F22" s="262">
        <v>500</v>
      </c>
      <c r="G22" s="262">
        <f t="shared" si="0"/>
        <v>1000</v>
      </c>
    </row>
    <row r="23" spans="1:7" ht="15.75" customHeight="1" x14ac:dyDescent="0.2">
      <c r="A23" s="243">
        <v>11</v>
      </c>
      <c r="B23" s="260" t="s">
        <v>239</v>
      </c>
      <c r="C23" s="261" t="s">
        <v>254</v>
      </c>
      <c r="D23" s="260" t="s">
        <v>244</v>
      </c>
      <c r="E23" s="260"/>
      <c r="F23" s="262">
        <v>350</v>
      </c>
      <c r="G23" s="262">
        <f t="shared" si="0"/>
        <v>0</v>
      </c>
    </row>
    <row r="24" spans="1:7" ht="15.75" customHeight="1" x14ac:dyDescent="0.2">
      <c r="A24" s="257">
        <v>12</v>
      </c>
      <c r="B24" s="257" t="s">
        <v>239</v>
      </c>
      <c r="C24" s="258" t="s">
        <v>255</v>
      </c>
      <c r="D24" s="257" t="s">
        <v>244</v>
      </c>
      <c r="E24" s="257"/>
      <c r="F24" s="259">
        <v>800</v>
      </c>
      <c r="G24" s="259">
        <f t="shared" si="0"/>
        <v>0</v>
      </c>
    </row>
    <row r="25" spans="1:7" ht="15.75" customHeight="1" x14ac:dyDescent="0.2">
      <c r="A25" s="243">
        <v>13</v>
      </c>
      <c r="B25" s="260" t="s">
        <v>239</v>
      </c>
      <c r="C25" s="261" t="s">
        <v>224</v>
      </c>
      <c r="D25" s="260" t="s">
        <v>244</v>
      </c>
      <c r="E25" s="260">
        <f>E43+E44</f>
        <v>2</v>
      </c>
      <c r="F25" s="262">
        <v>300</v>
      </c>
      <c r="G25" s="262">
        <f t="shared" si="0"/>
        <v>600</v>
      </c>
    </row>
    <row r="26" spans="1:7" ht="15.75" customHeight="1" x14ac:dyDescent="0.2">
      <c r="A26" s="243">
        <v>14</v>
      </c>
      <c r="B26" s="260" t="s">
        <v>239</v>
      </c>
      <c r="C26" s="261" t="s">
        <v>257</v>
      </c>
      <c r="D26" s="260" t="s">
        <v>244</v>
      </c>
      <c r="E26" s="260">
        <f>E46</f>
        <v>1</v>
      </c>
      <c r="F26" s="262">
        <v>350</v>
      </c>
      <c r="G26" s="262">
        <f t="shared" si="0"/>
        <v>350</v>
      </c>
    </row>
    <row r="27" spans="1:7" ht="33" customHeight="1" x14ac:dyDescent="0.2">
      <c r="A27" s="257">
        <v>15</v>
      </c>
      <c r="B27" s="257" t="s">
        <v>239</v>
      </c>
      <c r="C27" s="258" t="s">
        <v>258</v>
      </c>
      <c r="D27" s="257" t="s">
        <v>244</v>
      </c>
      <c r="E27" s="257">
        <f>E47</f>
        <v>1</v>
      </c>
      <c r="F27" s="259"/>
      <c r="G27" s="259"/>
    </row>
    <row r="28" spans="1:7" ht="15.75" customHeight="1" x14ac:dyDescent="0.2">
      <c r="A28" s="260">
        <v>16</v>
      </c>
      <c r="B28" s="260" t="s">
        <v>239</v>
      </c>
      <c r="C28" s="261" t="s">
        <v>222</v>
      </c>
      <c r="D28" s="260" t="s">
        <v>244</v>
      </c>
      <c r="E28" s="260">
        <f>E48+E49</f>
        <v>2</v>
      </c>
      <c r="F28" s="262">
        <v>250</v>
      </c>
      <c r="G28" s="262">
        <f>ROUND(E28*F28,2)</f>
        <v>500</v>
      </c>
    </row>
    <row r="29" spans="1:7" ht="29.25" customHeight="1" x14ac:dyDescent="0.2">
      <c r="A29" s="243">
        <v>17</v>
      </c>
      <c r="B29" s="243" t="s">
        <v>239</v>
      </c>
      <c r="C29" s="244" t="s">
        <v>296</v>
      </c>
      <c r="D29" s="260" t="s">
        <v>244</v>
      </c>
      <c r="E29" s="243">
        <f>E54</f>
        <v>1</v>
      </c>
      <c r="F29" s="245">
        <v>800</v>
      </c>
      <c r="G29" s="245">
        <f>ROUND(E29*F29,2)</f>
        <v>800</v>
      </c>
    </row>
    <row r="30" spans="1:7" ht="20.25" customHeight="1" x14ac:dyDescent="0.2">
      <c r="A30" s="517" t="s">
        <v>259</v>
      </c>
      <c r="B30" s="518"/>
      <c r="C30" s="518"/>
      <c r="D30" s="518"/>
      <c r="E30" s="518"/>
      <c r="F30" s="519"/>
      <c r="G30" s="263">
        <f>SUM(G13:G29)</f>
        <v>8350</v>
      </c>
    </row>
    <row r="31" spans="1:7" ht="12.75" customHeight="1" x14ac:dyDescent="0.2">
      <c r="A31" s="272" t="s">
        <v>260</v>
      </c>
      <c r="B31" s="273"/>
      <c r="C31" s="273"/>
      <c r="D31" s="273"/>
      <c r="E31" s="273"/>
      <c r="F31" s="273"/>
      <c r="G31" s="274"/>
    </row>
    <row r="32" spans="1:7" s="238" customFormat="1" x14ac:dyDescent="0.2">
      <c r="A32" s="243">
        <v>1</v>
      </c>
      <c r="B32" s="275">
        <v>2000322294</v>
      </c>
      <c r="C32" s="244" t="s">
        <v>297</v>
      </c>
      <c r="D32" s="243" t="s">
        <v>36</v>
      </c>
      <c r="E32" s="243">
        <v>1</v>
      </c>
      <c r="F32" s="245">
        <v>7887.85</v>
      </c>
      <c r="G32" s="245">
        <f>ROUND(E32*F32,2)</f>
        <v>7887.85</v>
      </c>
    </row>
    <row r="33" spans="1:7" s="238" customFormat="1" x14ac:dyDescent="0.2">
      <c r="A33" s="257">
        <f>A32+1</f>
        <v>2</v>
      </c>
      <c r="B33" s="269"/>
      <c r="C33" s="258" t="s">
        <v>298</v>
      </c>
      <c r="D33" s="257" t="s">
        <v>263</v>
      </c>
      <c r="E33" s="257">
        <v>20</v>
      </c>
      <c r="F33" s="259"/>
      <c r="G33" s="259">
        <f t="shared" ref="G33:G54" si="1">ROUND(E33*F33,2)</f>
        <v>0</v>
      </c>
    </row>
    <row r="34" spans="1:7" s="238" customFormat="1" ht="25.5" x14ac:dyDescent="0.2">
      <c r="A34" s="243">
        <f>A33+1</f>
        <v>3</v>
      </c>
      <c r="B34" s="276">
        <v>2000288469</v>
      </c>
      <c r="C34" s="244" t="s">
        <v>264</v>
      </c>
      <c r="D34" s="243" t="s">
        <v>36</v>
      </c>
      <c r="E34" s="243">
        <v>4</v>
      </c>
      <c r="F34" s="245">
        <v>492.99</v>
      </c>
      <c r="G34" s="245">
        <f t="shared" si="1"/>
        <v>1971.96</v>
      </c>
    </row>
    <row r="35" spans="1:7" s="238" customFormat="1" ht="25.5" x14ac:dyDescent="0.2">
      <c r="A35" s="243">
        <f t="shared" ref="A35:A53" si="2">A34+1</f>
        <v>4</v>
      </c>
      <c r="B35" s="275">
        <v>2000288467</v>
      </c>
      <c r="C35" s="244" t="s">
        <v>299</v>
      </c>
      <c r="D35" s="243" t="s">
        <v>36</v>
      </c>
      <c r="E35" s="243">
        <v>4</v>
      </c>
      <c r="F35" s="245">
        <v>907.1</v>
      </c>
      <c r="G35" s="245">
        <f t="shared" si="1"/>
        <v>3628.4</v>
      </c>
    </row>
    <row r="36" spans="1:7" s="238" customFormat="1" ht="25.5" x14ac:dyDescent="0.2">
      <c r="A36" s="243">
        <f t="shared" si="2"/>
        <v>5</v>
      </c>
      <c r="B36" s="275">
        <v>2000288587</v>
      </c>
      <c r="C36" s="244" t="s">
        <v>300</v>
      </c>
      <c r="D36" s="243" t="s">
        <v>36</v>
      </c>
      <c r="E36" s="243">
        <v>4</v>
      </c>
      <c r="F36" s="245">
        <v>907.1</v>
      </c>
      <c r="G36" s="245">
        <f t="shared" si="1"/>
        <v>3628.4</v>
      </c>
    </row>
    <row r="37" spans="1:7" s="238" customFormat="1" x14ac:dyDescent="0.2">
      <c r="A37" s="257">
        <f t="shared" si="2"/>
        <v>6</v>
      </c>
      <c r="B37" s="269"/>
      <c r="C37" s="258" t="s">
        <v>301</v>
      </c>
      <c r="D37" s="257" t="s">
        <v>36</v>
      </c>
      <c r="E37" s="257">
        <v>1</v>
      </c>
      <c r="F37" s="259">
        <v>8500</v>
      </c>
      <c r="G37" s="259">
        <f t="shared" si="1"/>
        <v>8500</v>
      </c>
    </row>
    <row r="38" spans="1:7" s="238" customFormat="1" ht="25.5" x14ac:dyDescent="0.2">
      <c r="A38" s="243">
        <f t="shared" si="2"/>
        <v>7</v>
      </c>
      <c r="B38" s="275">
        <v>2000285356</v>
      </c>
      <c r="C38" s="244" t="s">
        <v>268</v>
      </c>
      <c r="D38" s="243" t="s">
        <v>36</v>
      </c>
      <c r="E38" s="243">
        <v>4</v>
      </c>
      <c r="F38" s="245">
        <v>492.99</v>
      </c>
      <c r="G38" s="245">
        <f t="shared" si="1"/>
        <v>1971.96</v>
      </c>
    </row>
    <row r="39" spans="1:7" s="238" customFormat="1" ht="25.5" x14ac:dyDescent="0.2">
      <c r="A39" s="243">
        <f t="shared" si="2"/>
        <v>8</v>
      </c>
      <c r="B39" s="275">
        <v>2000322302</v>
      </c>
      <c r="C39" s="244" t="s">
        <v>302</v>
      </c>
      <c r="D39" s="243" t="s">
        <v>36</v>
      </c>
      <c r="E39" s="243">
        <v>1</v>
      </c>
      <c r="F39" s="245">
        <v>690.19</v>
      </c>
      <c r="G39" s="245">
        <f t="shared" si="1"/>
        <v>690.19</v>
      </c>
    </row>
    <row r="40" spans="1:7" s="238" customFormat="1" x14ac:dyDescent="0.2">
      <c r="A40" s="257">
        <f t="shared" si="2"/>
        <v>9</v>
      </c>
      <c r="B40" s="269"/>
      <c r="C40" s="258" t="s">
        <v>303</v>
      </c>
      <c r="D40" s="257" t="s">
        <v>36</v>
      </c>
      <c r="E40" s="257">
        <v>1</v>
      </c>
      <c r="F40" s="259">
        <v>2700</v>
      </c>
      <c r="G40" s="259">
        <f t="shared" si="1"/>
        <v>2700</v>
      </c>
    </row>
    <row r="41" spans="1:7" s="238" customFormat="1" x14ac:dyDescent="0.2">
      <c r="A41" s="243">
        <f t="shared" si="2"/>
        <v>10</v>
      </c>
      <c r="B41" s="275">
        <v>2000322297</v>
      </c>
      <c r="C41" s="244" t="s">
        <v>304</v>
      </c>
      <c r="D41" s="243" t="s">
        <v>36</v>
      </c>
      <c r="E41" s="243">
        <v>1</v>
      </c>
      <c r="F41" s="245">
        <v>8085.05</v>
      </c>
      <c r="G41" s="245">
        <f t="shared" si="1"/>
        <v>8085.05</v>
      </c>
    </row>
    <row r="42" spans="1:7" s="238" customFormat="1" x14ac:dyDescent="0.2">
      <c r="A42" s="243">
        <f t="shared" si="2"/>
        <v>11</v>
      </c>
      <c r="B42" s="275">
        <v>2000322297</v>
      </c>
      <c r="C42" s="244" t="s">
        <v>304</v>
      </c>
      <c r="D42" s="243" t="s">
        <v>36</v>
      </c>
      <c r="E42" s="243">
        <v>1</v>
      </c>
      <c r="F42" s="245">
        <v>8085.05</v>
      </c>
      <c r="G42" s="245">
        <f t="shared" si="1"/>
        <v>8085.05</v>
      </c>
    </row>
    <row r="43" spans="1:7" s="238" customFormat="1" x14ac:dyDescent="0.2">
      <c r="A43" s="243">
        <f t="shared" si="2"/>
        <v>12</v>
      </c>
      <c r="B43" s="275">
        <v>2000322292</v>
      </c>
      <c r="C43" s="244" t="s">
        <v>305</v>
      </c>
      <c r="D43" s="243" t="s">
        <v>36</v>
      </c>
      <c r="E43" s="243">
        <v>1</v>
      </c>
      <c r="F43" s="245">
        <v>5127.1000000000004</v>
      </c>
      <c r="G43" s="245">
        <f t="shared" si="1"/>
        <v>5127.1000000000004</v>
      </c>
    </row>
    <row r="44" spans="1:7" s="238" customFormat="1" x14ac:dyDescent="0.2">
      <c r="A44" s="243">
        <f t="shared" si="2"/>
        <v>13</v>
      </c>
      <c r="B44" s="275">
        <v>2000322292</v>
      </c>
      <c r="C44" s="244" t="s">
        <v>306</v>
      </c>
      <c r="D44" s="243" t="s">
        <v>36</v>
      </c>
      <c r="E44" s="243">
        <v>1</v>
      </c>
      <c r="F44" s="245">
        <v>5127.1000000000004</v>
      </c>
      <c r="G44" s="245">
        <f t="shared" si="1"/>
        <v>5127.1000000000004</v>
      </c>
    </row>
    <row r="45" spans="1:7" s="238" customFormat="1" x14ac:dyDescent="0.2">
      <c r="A45" s="257">
        <f t="shared" si="2"/>
        <v>14</v>
      </c>
      <c r="B45" s="269"/>
      <c r="C45" s="258" t="s">
        <v>307</v>
      </c>
      <c r="D45" s="257" t="s">
        <v>36</v>
      </c>
      <c r="E45" s="257">
        <v>2</v>
      </c>
      <c r="F45" s="259"/>
      <c r="G45" s="259">
        <f t="shared" si="1"/>
        <v>0</v>
      </c>
    </row>
    <row r="46" spans="1:7" s="238" customFormat="1" x14ac:dyDescent="0.2">
      <c r="A46" s="257">
        <f t="shared" si="2"/>
        <v>15</v>
      </c>
      <c r="B46" s="269"/>
      <c r="C46" s="258" t="s">
        <v>283</v>
      </c>
      <c r="D46" s="257" t="s">
        <v>36</v>
      </c>
      <c r="E46" s="257">
        <v>1</v>
      </c>
      <c r="F46" s="259">
        <v>1600</v>
      </c>
      <c r="G46" s="259">
        <f t="shared" si="1"/>
        <v>1600</v>
      </c>
    </row>
    <row r="47" spans="1:7" s="238" customFormat="1" x14ac:dyDescent="0.2">
      <c r="A47" s="257">
        <f t="shared" si="2"/>
        <v>16</v>
      </c>
      <c r="B47" s="269"/>
      <c r="C47" s="258" t="s">
        <v>308</v>
      </c>
      <c r="D47" s="257" t="s">
        <v>36</v>
      </c>
      <c r="E47" s="257">
        <v>1</v>
      </c>
      <c r="F47" s="259">
        <v>3500</v>
      </c>
      <c r="G47" s="259">
        <f t="shared" si="1"/>
        <v>3500</v>
      </c>
    </row>
    <row r="48" spans="1:7" s="238" customFormat="1" x14ac:dyDescent="0.2">
      <c r="A48" s="243">
        <f t="shared" si="2"/>
        <v>17</v>
      </c>
      <c r="B48" s="275">
        <v>2000322295</v>
      </c>
      <c r="C48" s="244" t="s">
        <v>309</v>
      </c>
      <c r="D48" s="243" t="s">
        <v>36</v>
      </c>
      <c r="E48" s="243">
        <v>1</v>
      </c>
      <c r="F48" s="245">
        <v>2563.5500000000002</v>
      </c>
      <c r="G48" s="245">
        <f t="shared" si="1"/>
        <v>2563.5500000000002</v>
      </c>
    </row>
    <row r="49" spans="1:7" s="238" customFormat="1" x14ac:dyDescent="0.2">
      <c r="A49" s="243">
        <f t="shared" si="2"/>
        <v>18</v>
      </c>
      <c r="B49" s="275">
        <v>2000322293</v>
      </c>
      <c r="C49" s="244" t="s">
        <v>310</v>
      </c>
      <c r="D49" s="243" t="s">
        <v>36</v>
      </c>
      <c r="E49" s="243">
        <v>1</v>
      </c>
      <c r="F49" s="245">
        <v>2563.5500000000002</v>
      </c>
      <c r="G49" s="245">
        <f t="shared" si="1"/>
        <v>2563.5500000000002</v>
      </c>
    </row>
    <row r="50" spans="1:7" s="238" customFormat="1" x14ac:dyDescent="0.2">
      <c r="A50" s="257">
        <f t="shared" si="2"/>
        <v>19</v>
      </c>
      <c r="B50" s="269"/>
      <c r="C50" s="258" t="s">
        <v>311</v>
      </c>
      <c r="D50" s="257" t="s">
        <v>36</v>
      </c>
      <c r="E50" s="257">
        <v>4</v>
      </c>
      <c r="F50" s="259">
        <v>2700</v>
      </c>
      <c r="G50" s="259">
        <f t="shared" si="1"/>
        <v>10800</v>
      </c>
    </row>
    <row r="51" spans="1:7" s="238" customFormat="1" x14ac:dyDescent="0.2">
      <c r="A51" s="243">
        <f t="shared" si="2"/>
        <v>20</v>
      </c>
      <c r="B51" s="275">
        <v>2000322291</v>
      </c>
      <c r="C51" s="244" t="s">
        <v>312</v>
      </c>
      <c r="D51" s="243" t="s">
        <v>36</v>
      </c>
      <c r="E51" s="243">
        <v>4</v>
      </c>
      <c r="F51" s="245">
        <v>2464.9499999999998</v>
      </c>
      <c r="G51" s="245">
        <f t="shared" si="1"/>
        <v>9859.7999999999993</v>
      </c>
    </row>
    <row r="52" spans="1:7" s="238" customFormat="1" ht="25.5" x14ac:dyDescent="0.2">
      <c r="A52" s="257">
        <f t="shared" si="2"/>
        <v>21</v>
      </c>
      <c r="B52" s="269"/>
      <c r="C52" s="258" t="s">
        <v>313</v>
      </c>
      <c r="D52" s="257" t="s">
        <v>277</v>
      </c>
      <c r="E52" s="257">
        <v>1</v>
      </c>
      <c r="F52" s="259"/>
      <c r="G52" s="259">
        <f t="shared" si="1"/>
        <v>0</v>
      </c>
    </row>
    <row r="53" spans="1:7" s="238" customFormat="1" ht="25.5" x14ac:dyDescent="0.2">
      <c r="A53" s="243">
        <f t="shared" si="2"/>
        <v>22</v>
      </c>
      <c r="B53" s="275">
        <v>2000322296</v>
      </c>
      <c r="C53" s="244" t="s">
        <v>314</v>
      </c>
      <c r="D53" s="243" t="s">
        <v>36</v>
      </c>
      <c r="E53" s="243">
        <v>1</v>
      </c>
      <c r="F53" s="245">
        <v>1478.97</v>
      </c>
      <c r="G53" s="245">
        <f t="shared" si="1"/>
        <v>1478.97</v>
      </c>
    </row>
    <row r="54" spans="1:7" s="238" customFormat="1" ht="25.5" x14ac:dyDescent="0.2">
      <c r="A54" s="243">
        <f>A53+1</f>
        <v>23</v>
      </c>
      <c r="B54" s="275">
        <v>2000277503</v>
      </c>
      <c r="C54" s="244" t="s">
        <v>291</v>
      </c>
      <c r="D54" s="243" t="s">
        <v>36</v>
      </c>
      <c r="E54" s="243">
        <v>1</v>
      </c>
      <c r="F54" s="245">
        <v>538.04999999999995</v>
      </c>
      <c r="G54" s="245">
        <f t="shared" si="1"/>
        <v>538.04999999999995</v>
      </c>
    </row>
    <row r="55" spans="1:7" ht="20.25" customHeight="1" x14ac:dyDescent="0.2">
      <c r="A55" s="517" t="s">
        <v>292</v>
      </c>
      <c r="B55" s="518"/>
      <c r="C55" s="518"/>
      <c r="D55" s="518"/>
      <c r="E55" s="518"/>
      <c r="F55" s="519"/>
      <c r="G55" s="263">
        <f>SUM(G32:G54)</f>
        <v>90306.98000000001</v>
      </c>
    </row>
    <row r="56" spans="1:7" ht="20.25" customHeight="1" x14ac:dyDescent="0.2">
      <c r="A56" s="517" t="s">
        <v>315</v>
      </c>
      <c r="B56" s="518"/>
      <c r="C56" s="518"/>
      <c r="D56" s="518"/>
      <c r="E56" s="518"/>
      <c r="F56" s="519"/>
      <c r="G56" s="263">
        <f>ROUND(G55+G30,2)</f>
        <v>98656.98</v>
      </c>
    </row>
  </sheetData>
  <mergeCells count="6">
    <mergeCell ref="A56:F56"/>
    <mergeCell ref="A8:G8"/>
    <mergeCell ref="A9:G9"/>
    <mergeCell ref="A12:G12"/>
    <mergeCell ref="A30:F30"/>
    <mergeCell ref="A55:F55"/>
  </mergeCells>
  <pageMargins left="0.18" right="0.17" top="0.35" bottom="0.35" header="0.17" footer="0.2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19" zoomScaleNormal="100" workbookViewId="0">
      <selection activeCell="D28" sqref="D28:F45"/>
    </sheetView>
  </sheetViews>
  <sheetFormatPr defaultColWidth="9.140625" defaultRowHeight="12.75" x14ac:dyDescent="0.2"/>
  <cols>
    <col min="1" max="1" width="5.140625" style="238" customWidth="1"/>
    <col min="2" max="2" width="18" style="239" customWidth="1"/>
    <col min="3" max="3" width="35.42578125" style="238" customWidth="1"/>
    <col min="4" max="4" width="11.42578125" style="239" customWidth="1"/>
    <col min="5" max="5" width="11" style="239" customWidth="1"/>
    <col min="6" max="7" width="11.7109375" style="240" customWidth="1"/>
    <col min="8" max="16384" width="9.140625" style="238"/>
  </cols>
  <sheetData>
    <row r="1" spans="1:7" s="232" customFormat="1" ht="14.25" x14ac:dyDescent="0.2">
      <c r="A1" s="230" t="s">
        <v>161</v>
      </c>
      <c r="B1" s="231"/>
      <c r="D1" s="231"/>
      <c r="E1" s="231"/>
      <c r="F1" s="233"/>
      <c r="G1" s="234" t="s">
        <v>226</v>
      </c>
    </row>
    <row r="2" spans="1:7" s="232" customFormat="1" ht="15" x14ac:dyDescent="0.2">
      <c r="A2" s="235"/>
      <c r="B2" s="231"/>
      <c r="D2" s="231"/>
      <c r="E2" s="231"/>
      <c r="F2" s="233"/>
      <c r="G2" s="236" t="s">
        <v>163</v>
      </c>
    </row>
    <row r="3" spans="1:7" s="232" customFormat="1" ht="15" x14ac:dyDescent="0.2">
      <c r="A3" s="235"/>
      <c r="B3" s="231"/>
      <c r="D3" s="231"/>
      <c r="E3" s="231"/>
      <c r="F3" s="233"/>
      <c r="G3" s="236" t="s">
        <v>152</v>
      </c>
    </row>
    <row r="4" spans="1:7" s="232" customFormat="1" ht="15" x14ac:dyDescent="0.2">
      <c r="A4" s="235" t="s">
        <v>227</v>
      </c>
      <c r="B4" s="231"/>
      <c r="D4" s="231"/>
      <c r="E4" s="231"/>
      <c r="F4" s="233"/>
      <c r="G4" s="236" t="s">
        <v>228</v>
      </c>
    </row>
    <row r="5" spans="1:7" s="232" customFormat="1" ht="15" x14ac:dyDescent="0.2">
      <c r="A5" s="235" t="s">
        <v>229</v>
      </c>
      <c r="B5" s="231"/>
      <c r="D5" s="231"/>
      <c r="E5" s="231"/>
      <c r="F5" s="233"/>
      <c r="G5" s="236" t="s">
        <v>229</v>
      </c>
    </row>
    <row r="6" spans="1:7" s="232" customFormat="1" ht="15" x14ac:dyDescent="0.2">
      <c r="B6" s="231"/>
      <c r="D6" s="231"/>
      <c r="E6" s="231"/>
      <c r="F6" s="233"/>
      <c r="G6" s="236"/>
    </row>
    <row r="7" spans="1:7" s="232" customFormat="1" ht="15" x14ac:dyDescent="0.2">
      <c r="B7" s="231"/>
      <c r="D7" s="231"/>
      <c r="E7" s="231"/>
      <c r="F7" s="233"/>
      <c r="G7" s="236"/>
    </row>
    <row r="8" spans="1:7" s="237" customFormat="1" ht="15" customHeight="1" x14ac:dyDescent="0.2">
      <c r="A8" s="530" t="s">
        <v>316</v>
      </c>
      <c r="B8" s="531"/>
      <c r="C8" s="531"/>
      <c r="D8" s="531"/>
      <c r="E8" s="531"/>
      <c r="F8" s="531"/>
      <c r="G8" s="531"/>
    </row>
    <row r="9" spans="1:7" s="237" customFormat="1" ht="37.5" customHeight="1" x14ac:dyDescent="0.2">
      <c r="A9" s="532" t="s">
        <v>317</v>
      </c>
      <c r="B9" s="531"/>
      <c r="C9" s="531"/>
      <c r="D9" s="531"/>
      <c r="E9" s="531"/>
      <c r="F9" s="531"/>
      <c r="G9" s="531"/>
    </row>
    <row r="11" spans="1:7" ht="36.75" customHeight="1" x14ac:dyDescent="0.2">
      <c r="A11" s="241" t="s">
        <v>162</v>
      </c>
      <c r="B11" s="241" t="s">
        <v>233</v>
      </c>
      <c r="C11" s="241" t="s">
        <v>234</v>
      </c>
      <c r="D11" s="241" t="s">
        <v>235</v>
      </c>
      <c r="E11" s="241" t="s">
        <v>236</v>
      </c>
      <c r="F11" s="242" t="s">
        <v>237</v>
      </c>
      <c r="G11" s="242" t="s">
        <v>238</v>
      </c>
    </row>
    <row r="12" spans="1:7" ht="18.75" customHeight="1" x14ac:dyDescent="0.2">
      <c r="A12" s="533" t="s">
        <v>230</v>
      </c>
      <c r="B12" s="534"/>
      <c r="C12" s="534"/>
      <c r="D12" s="277"/>
      <c r="E12" s="277"/>
      <c r="F12" s="277"/>
      <c r="G12" s="278"/>
    </row>
    <row r="13" spans="1:7" ht="15.75" customHeight="1" x14ac:dyDescent="0.2">
      <c r="A13" s="279">
        <v>1</v>
      </c>
      <c r="B13" s="279" t="s">
        <v>239</v>
      </c>
      <c r="C13" s="280" t="s">
        <v>524</v>
      </c>
      <c r="D13" s="279" t="s">
        <v>241</v>
      </c>
      <c r="E13" s="279">
        <v>0.3</v>
      </c>
      <c r="F13" s="281">
        <v>500</v>
      </c>
      <c r="G13" s="281">
        <f>ROUND(E13*F13,2)</f>
        <v>150</v>
      </c>
    </row>
    <row r="14" spans="1:7" ht="15.75" customHeight="1" x14ac:dyDescent="0.2">
      <c r="A14" s="279">
        <v>2</v>
      </c>
      <c r="B14" s="279" t="s">
        <v>239</v>
      </c>
      <c r="C14" s="280" t="s">
        <v>242</v>
      </c>
      <c r="D14" s="279" t="s">
        <v>244</v>
      </c>
      <c r="E14" s="279">
        <v>1</v>
      </c>
      <c r="F14" s="281">
        <v>350</v>
      </c>
      <c r="G14" s="281">
        <f>F14</f>
        <v>350</v>
      </c>
    </row>
    <row r="15" spans="1:7" ht="15.75" customHeight="1" x14ac:dyDescent="0.2">
      <c r="A15" s="279">
        <v>3</v>
      </c>
      <c r="B15" s="279" t="s">
        <v>239</v>
      </c>
      <c r="C15" s="280" t="s">
        <v>249</v>
      </c>
      <c r="D15" s="279" t="s">
        <v>244</v>
      </c>
      <c r="E15" s="279">
        <v>0.3</v>
      </c>
      <c r="F15" s="281">
        <v>500</v>
      </c>
      <c r="G15" s="281">
        <f>ROUND(E15*F15,2)</f>
        <v>150</v>
      </c>
    </row>
    <row r="16" spans="1:7" ht="15.75" customHeight="1" x14ac:dyDescent="0.2">
      <c r="A16" s="243">
        <v>4</v>
      </c>
      <c r="B16" s="243" t="s">
        <v>239</v>
      </c>
      <c r="C16" s="244" t="s">
        <v>250</v>
      </c>
      <c r="D16" s="243" t="s">
        <v>244</v>
      </c>
      <c r="E16" s="243"/>
      <c r="F16" s="245">
        <v>1000</v>
      </c>
      <c r="G16" s="245">
        <f>ROUND(E16*F16,2)</f>
        <v>0</v>
      </c>
    </row>
    <row r="17" spans="1:7" ht="15.75" customHeight="1" x14ac:dyDescent="0.2">
      <c r="A17" s="243">
        <v>5</v>
      </c>
      <c r="B17" s="243" t="s">
        <v>239</v>
      </c>
      <c r="C17" s="244" t="s">
        <v>254</v>
      </c>
      <c r="D17" s="243" t="s">
        <v>244</v>
      </c>
      <c r="E17" s="243"/>
      <c r="F17" s="245">
        <v>350</v>
      </c>
      <c r="G17" s="245">
        <f t="shared" ref="G17:G25" si="0">ROUND(E17*F17,2)</f>
        <v>0</v>
      </c>
    </row>
    <row r="18" spans="1:7" ht="15.75" customHeight="1" x14ac:dyDescent="0.2">
      <c r="A18" s="279">
        <v>6</v>
      </c>
      <c r="B18" s="279" t="s">
        <v>239</v>
      </c>
      <c r="C18" s="280" t="s">
        <v>255</v>
      </c>
      <c r="D18" s="279" t="s">
        <v>244</v>
      </c>
      <c r="E18" s="279">
        <f>E36</f>
        <v>4</v>
      </c>
      <c r="F18" s="281">
        <v>800</v>
      </c>
      <c r="G18" s="281">
        <f t="shared" si="0"/>
        <v>3200</v>
      </c>
    </row>
    <row r="19" spans="1:7" ht="15.75" customHeight="1" x14ac:dyDescent="0.2">
      <c r="A19" s="279">
        <v>7</v>
      </c>
      <c r="B19" s="279" t="s">
        <v>239</v>
      </c>
      <c r="C19" s="280" t="s">
        <v>222</v>
      </c>
      <c r="D19" s="279" t="s">
        <v>244</v>
      </c>
      <c r="E19" s="279">
        <f>E32+E33</f>
        <v>2</v>
      </c>
      <c r="F19" s="281">
        <v>250</v>
      </c>
      <c r="G19" s="281">
        <f t="shared" si="0"/>
        <v>500</v>
      </c>
    </row>
    <row r="20" spans="1:7" ht="29.25" customHeight="1" x14ac:dyDescent="0.2">
      <c r="A20" s="279">
        <v>8</v>
      </c>
      <c r="B20" s="279" t="s">
        <v>239</v>
      </c>
      <c r="C20" s="280" t="s">
        <v>296</v>
      </c>
      <c r="D20" s="279" t="s">
        <v>244</v>
      </c>
      <c r="E20" s="279">
        <f>E35</f>
        <v>10</v>
      </c>
      <c r="F20" s="281">
        <v>800</v>
      </c>
      <c r="G20" s="281">
        <f t="shared" si="0"/>
        <v>8000</v>
      </c>
    </row>
    <row r="21" spans="1:7" ht="15.75" customHeight="1" x14ac:dyDescent="0.2">
      <c r="A21" s="279">
        <v>9</v>
      </c>
      <c r="B21" s="279" t="s">
        <v>239</v>
      </c>
      <c r="C21" s="280" t="s">
        <v>180</v>
      </c>
      <c r="D21" s="279" t="s">
        <v>244</v>
      </c>
      <c r="E21" s="279">
        <f>E37</f>
        <v>1</v>
      </c>
      <c r="F21" s="281">
        <v>400</v>
      </c>
      <c r="G21" s="281">
        <f t="shared" si="0"/>
        <v>400</v>
      </c>
    </row>
    <row r="22" spans="1:7" ht="16.5" customHeight="1" x14ac:dyDescent="0.2">
      <c r="A22" s="279">
        <v>10</v>
      </c>
      <c r="B22" s="279" t="s">
        <v>239</v>
      </c>
      <c r="C22" s="280" t="s">
        <v>251</v>
      </c>
      <c r="D22" s="279" t="s">
        <v>244</v>
      </c>
      <c r="E22" s="279">
        <f>E39+E40</f>
        <v>4</v>
      </c>
      <c r="F22" s="281">
        <v>500</v>
      </c>
      <c r="G22" s="281">
        <f t="shared" si="0"/>
        <v>2000</v>
      </c>
    </row>
    <row r="23" spans="1:7" ht="27" customHeight="1" x14ac:dyDescent="0.2">
      <c r="A23" s="279">
        <v>11</v>
      </c>
      <c r="B23" s="279" t="s">
        <v>239</v>
      </c>
      <c r="C23" s="280" t="s">
        <v>318</v>
      </c>
      <c r="D23" s="279" t="s">
        <v>244</v>
      </c>
      <c r="E23" s="279">
        <f>E41</f>
        <v>1</v>
      </c>
      <c r="F23" s="281">
        <v>500</v>
      </c>
      <c r="G23" s="281">
        <f t="shared" si="0"/>
        <v>500</v>
      </c>
    </row>
    <row r="24" spans="1:7" ht="16.5" customHeight="1" x14ac:dyDescent="0.2">
      <c r="A24" s="279">
        <v>12</v>
      </c>
      <c r="B24" s="279" t="s">
        <v>239</v>
      </c>
      <c r="C24" s="280" t="s">
        <v>319</v>
      </c>
      <c r="D24" s="279" t="s">
        <v>241</v>
      </c>
      <c r="E24" s="279">
        <v>0.3</v>
      </c>
      <c r="F24" s="281">
        <v>500</v>
      </c>
      <c r="G24" s="281">
        <f t="shared" si="0"/>
        <v>150</v>
      </c>
    </row>
    <row r="25" spans="1:7" ht="16.5" customHeight="1" x14ac:dyDescent="0.2">
      <c r="A25" s="257">
        <v>13</v>
      </c>
      <c r="B25" s="257" t="s">
        <v>239</v>
      </c>
      <c r="C25" s="258" t="s">
        <v>320</v>
      </c>
      <c r="D25" s="257"/>
      <c r="E25" s="257"/>
      <c r="F25" s="259"/>
      <c r="G25" s="259">
        <f t="shared" si="0"/>
        <v>0</v>
      </c>
    </row>
    <row r="26" spans="1:7" ht="20.25" customHeight="1" x14ac:dyDescent="0.2">
      <c r="A26" s="527" t="s">
        <v>259</v>
      </c>
      <c r="B26" s="528"/>
      <c r="C26" s="528"/>
      <c r="D26" s="528"/>
      <c r="E26" s="528"/>
      <c r="F26" s="529"/>
      <c r="G26" s="282">
        <f>SUM(G13:G25)</f>
        <v>15400</v>
      </c>
    </row>
    <row r="27" spans="1:7" ht="12.75" customHeight="1" x14ac:dyDescent="0.2">
      <c r="A27" s="533" t="s">
        <v>260</v>
      </c>
      <c r="B27" s="534"/>
      <c r="C27" s="534"/>
      <c r="D27" s="277"/>
      <c r="E27" s="277"/>
      <c r="F27" s="277"/>
      <c r="G27" s="278"/>
    </row>
    <row r="28" spans="1:7" x14ac:dyDescent="0.2">
      <c r="A28" s="243">
        <v>1</v>
      </c>
      <c r="B28" s="275">
        <v>2000322189</v>
      </c>
      <c r="C28" s="244" t="s">
        <v>321</v>
      </c>
      <c r="D28" s="243" t="s">
        <v>36</v>
      </c>
      <c r="E28" s="243">
        <v>1</v>
      </c>
      <c r="F28" s="245">
        <v>9859.81</v>
      </c>
      <c r="G28" s="245">
        <f>ROUND(E28*F28,2)</f>
        <v>9859.81</v>
      </c>
    </row>
    <row r="29" spans="1:7" x14ac:dyDescent="0.2">
      <c r="A29" s="243">
        <f>A28+1</f>
        <v>2</v>
      </c>
      <c r="B29" s="275"/>
      <c r="C29" s="244" t="s">
        <v>322</v>
      </c>
      <c r="D29" s="243" t="s">
        <v>36</v>
      </c>
      <c r="E29" s="243">
        <v>1</v>
      </c>
      <c r="F29" s="245"/>
      <c r="G29" s="245">
        <f t="shared" ref="G29:G45" si="1">ROUND(E29*F29,2)</f>
        <v>0</v>
      </c>
    </row>
    <row r="30" spans="1:7" ht="25.5" x14ac:dyDescent="0.2">
      <c r="A30" s="243">
        <f t="shared" ref="A30:A45" si="2">A29+1</f>
        <v>3</v>
      </c>
      <c r="B30" s="275">
        <v>2000322175</v>
      </c>
      <c r="C30" s="244" t="s">
        <v>323</v>
      </c>
      <c r="D30" s="243" t="s">
        <v>36</v>
      </c>
      <c r="E30" s="243">
        <v>1</v>
      </c>
      <c r="F30" s="245">
        <v>640.89</v>
      </c>
      <c r="G30" s="245">
        <f t="shared" si="1"/>
        <v>640.89</v>
      </c>
    </row>
    <row r="31" spans="1:7" ht="25.5" x14ac:dyDescent="0.2">
      <c r="A31" s="243">
        <f t="shared" si="2"/>
        <v>4</v>
      </c>
      <c r="B31" s="275">
        <v>2000322177</v>
      </c>
      <c r="C31" s="244" t="s">
        <v>324</v>
      </c>
      <c r="D31" s="243" t="s">
        <v>36</v>
      </c>
      <c r="E31" s="243">
        <v>1</v>
      </c>
      <c r="F31" s="245">
        <v>640.89</v>
      </c>
      <c r="G31" s="245">
        <f t="shared" si="1"/>
        <v>640.89</v>
      </c>
    </row>
    <row r="32" spans="1:7" ht="25.5" x14ac:dyDescent="0.2">
      <c r="A32" s="243">
        <f t="shared" si="2"/>
        <v>5</v>
      </c>
      <c r="B32" s="275">
        <v>2000322230</v>
      </c>
      <c r="C32" s="244" t="s">
        <v>325</v>
      </c>
      <c r="D32" s="243" t="s">
        <v>36</v>
      </c>
      <c r="E32" s="243">
        <v>1</v>
      </c>
      <c r="F32" s="245">
        <v>2563.5500000000002</v>
      </c>
      <c r="G32" s="245">
        <f t="shared" si="1"/>
        <v>2563.5500000000002</v>
      </c>
    </row>
    <row r="33" spans="1:7" ht="25.5" x14ac:dyDescent="0.2">
      <c r="A33" s="243">
        <f t="shared" si="2"/>
        <v>6</v>
      </c>
      <c r="B33" s="275">
        <v>2000322228</v>
      </c>
      <c r="C33" s="244" t="s">
        <v>326</v>
      </c>
      <c r="D33" s="243" t="s">
        <v>36</v>
      </c>
      <c r="E33" s="243">
        <v>1</v>
      </c>
      <c r="F33" s="245">
        <v>2563.5500000000002</v>
      </c>
      <c r="G33" s="245">
        <f t="shared" si="1"/>
        <v>2563.5500000000002</v>
      </c>
    </row>
    <row r="34" spans="1:7" ht="25.5" x14ac:dyDescent="0.2">
      <c r="A34" s="243">
        <f t="shared" si="2"/>
        <v>7</v>
      </c>
      <c r="B34" s="275"/>
      <c r="C34" s="244" t="s">
        <v>327</v>
      </c>
      <c r="D34" s="243" t="s">
        <v>36</v>
      </c>
      <c r="E34" s="243">
        <v>1</v>
      </c>
      <c r="F34" s="245"/>
      <c r="G34" s="245">
        <f t="shared" si="1"/>
        <v>0</v>
      </c>
    </row>
    <row r="35" spans="1:7" ht="25.5" x14ac:dyDescent="0.2">
      <c r="A35" s="243">
        <f t="shared" si="2"/>
        <v>8</v>
      </c>
      <c r="B35" s="275">
        <v>2000311754</v>
      </c>
      <c r="C35" s="244" t="s">
        <v>328</v>
      </c>
      <c r="D35" s="243" t="s">
        <v>36</v>
      </c>
      <c r="E35" s="243">
        <v>10</v>
      </c>
      <c r="F35" s="245">
        <v>131.02000000000001</v>
      </c>
      <c r="G35" s="245">
        <f t="shared" si="1"/>
        <v>1310.2</v>
      </c>
    </row>
    <row r="36" spans="1:7" x14ac:dyDescent="0.2">
      <c r="A36" s="243">
        <f t="shared" si="2"/>
        <v>9</v>
      </c>
      <c r="B36" s="275"/>
      <c r="C36" s="244" t="s">
        <v>329</v>
      </c>
      <c r="D36" s="243" t="s">
        <v>36</v>
      </c>
      <c r="E36" s="243">
        <v>4</v>
      </c>
      <c r="F36" s="245"/>
      <c r="G36" s="245">
        <f t="shared" si="1"/>
        <v>0</v>
      </c>
    </row>
    <row r="37" spans="1:7" x14ac:dyDescent="0.2">
      <c r="A37" s="243">
        <f t="shared" si="2"/>
        <v>10</v>
      </c>
      <c r="B37" s="275"/>
      <c r="C37" s="244" t="s">
        <v>330</v>
      </c>
      <c r="D37" s="243" t="s">
        <v>36</v>
      </c>
      <c r="E37" s="243">
        <v>1</v>
      </c>
      <c r="F37" s="245"/>
      <c r="G37" s="245">
        <f t="shared" si="1"/>
        <v>0</v>
      </c>
    </row>
    <row r="38" spans="1:7" x14ac:dyDescent="0.2">
      <c r="A38" s="243">
        <f t="shared" si="2"/>
        <v>11</v>
      </c>
      <c r="B38" s="275">
        <v>2000227943</v>
      </c>
      <c r="C38" s="244" t="s">
        <v>331</v>
      </c>
      <c r="D38" s="243" t="s">
        <v>36</v>
      </c>
      <c r="E38" s="243">
        <v>2</v>
      </c>
      <c r="F38" s="245">
        <v>106.19</v>
      </c>
      <c r="G38" s="245">
        <f t="shared" si="1"/>
        <v>212.38</v>
      </c>
    </row>
    <row r="39" spans="1:7" ht="25.5" x14ac:dyDescent="0.2">
      <c r="A39" s="243">
        <f t="shared" si="2"/>
        <v>12</v>
      </c>
      <c r="B39" s="275">
        <v>2000322227</v>
      </c>
      <c r="C39" s="244" t="s">
        <v>332</v>
      </c>
      <c r="D39" s="243" t="s">
        <v>36</v>
      </c>
      <c r="E39" s="243">
        <v>2</v>
      </c>
      <c r="F39" s="245">
        <v>5462.34</v>
      </c>
      <c r="G39" s="245">
        <f t="shared" si="1"/>
        <v>10924.68</v>
      </c>
    </row>
    <row r="40" spans="1:7" x14ac:dyDescent="0.2">
      <c r="A40" s="243">
        <f t="shared" si="2"/>
        <v>13</v>
      </c>
      <c r="B40" s="275">
        <v>2000322193</v>
      </c>
      <c r="C40" s="244" t="s">
        <v>333</v>
      </c>
      <c r="D40" s="243" t="s">
        <v>36</v>
      </c>
      <c r="E40" s="243">
        <v>2</v>
      </c>
      <c r="F40" s="245">
        <v>7434.3</v>
      </c>
      <c r="G40" s="245">
        <f t="shared" si="1"/>
        <v>14868.6</v>
      </c>
    </row>
    <row r="41" spans="1:7" ht="25.5" x14ac:dyDescent="0.2">
      <c r="A41" s="243">
        <f t="shared" si="2"/>
        <v>14</v>
      </c>
      <c r="B41" s="275">
        <v>2000322226</v>
      </c>
      <c r="C41" s="244" t="s">
        <v>334</v>
      </c>
      <c r="D41" s="243" t="s">
        <v>36</v>
      </c>
      <c r="E41" s="243">
        <v>1</v>
      </c>
      <c r="F41" s="245">
        <v>2559.61</v>
      </c>
      <c r="G41" s="245">
        <f t="shared" si="1"/>
        <v>2559.61</v>
      </c>
    </row>
    <row r="42" spans="1:7" ht="25.5" x14ac:dyDescent="0.2">
      <c r="A42" s="243">
        <f t="shared" si="2"/>
        <v>15</v>
      </c>
      <c r="B42" s="275">
        <v>2000322214</v>
      </c>
      <c r="C42" s="244" t="s">
        <v>335</v>
      </c>
      <c r="D42" s="243" t="s">
        <v>36</v>
      </c>
      <c r="E42" s="243">
        <v>1</v>
      </c>
      <c r="F42" s="245">
        <v>7690.65</v>
      </c>
      <c r="G42" s="245">
        <f t="shared" si="1"/>
        <v>7690.65</v>
      </c>
    </row>
    <row r="43" spans="1:7" x14ac:dyDescent="0.2">
      <c r="A43" s="243">
        <f t="shared" si="2"/>
        <v>16</v>
      </c>
      <c r="B43" s="275"/>
      <c r="C43" s="244" t="s">
        <v>336</v>
      </c>
      <c r="D43" s="243" t="s">
        <v>36</v>
      </c>
      <c r="E43" s="243">
        <v>1</v>
      </c>
      <c r="F43" s="245"/>
      <c r="G43" s="245">
        <f t="shared" si="1"/>
        <v>0</v>
      </c>
    </row>
    <row r="44" spans="1:7" ht="25.5" x14ac:dyDescent="0.2">
      <c r="A44" s="243">
        <f t="shared" si="2"/>
        <v>17</v>
      </c>
      <c r="B44" s="275">
        <v>2000322210</v>
      </c>
      <c r="C44" s="244" t="s">
        <v>337</v>
      </c>
      <c r="D44" s="243" t="s">
        <v>36</v>
      </c>
      <c r="E44" s="243">
        <v>1</v>
      </c>
      <c r="F44" s="245">
        <v>315.51</v>
      </c>
      <c r="G44" s="245">
        <f t="shared" si="1"/>
        <v>315.51</v>
      </c>
    </row>
    <row r="45" spans="1:7" ht="25.5" x14ac:dyDescent="0.2">
      <c r="A45" s="243">
        <f t="shared" si="2"/>
        <v>18</v>
      </c>
      <c r="B45" s="275">
        <v>2000322205</v>
      </c>
      <c r="C45" s="244" t="s">
        <v>338</v>
      </c>
      <c r="D45" s="243" t="s">
        <v>36</v>
      </c>
      <c r="E45" s="243">
        <v>4</v>
      </c>
      <c r="F45" s="245">
        <v>5028.5</v>
      </c>
      <c r="G45" s="245">
        <f t="shared" si="1"/>
        <v>20114</v>
      </c>
    </row>
    <row r="46" spans="1:7" ht="20.25" customHeight="1" x14ac:dyDescent="0.2">
      <c r="A46" s="527" t="s">
        <v>292</v>
      </c>
      <c r="B46" s="528"/>
      <c r="C46" s="528"/>
      <c r="D46" s="528"/>
      <c r="E46" s="528"/>
      <c r="F46" s="529"/>
      <c r="G46" s="282">
        <f>SUM(G28:G45)</f>
        <v>74264.320000000007</v>
      </c>
    </row>
    <row r="47" spans="1:7" ht="20.25" customHeight="1" x14ac:dyDescent="0.2">
      <c r="A47" s="527" t="s">
        <v>339</v>
      </c>
      <c r="B47" s="528"/>
      <c r="C47" s="528"/>
      <c r="D47" s="528"/>
      <c r="E47" s="528"/>
      <c r="F47" s="529"/>
      <c r="G47" s="282">
        <f>ROUND(G46+G26,2)</f>
        <v>89664.320000000007</v>
      </c>
    </row>
  </sheetData>
  <autoFilter ref="D12:G47"/>
  <mergeCells count="7">
    <mergeCell ref="A47:F47"/>
    <mergeCell ref="A8:G8"/>
    <mergeCell ref="A9:G9"/>
    <mergeCell ref="A12:C12"/>
    <mergeCell ref="A26:F26"/>
    <mergeCell ref="A27:C27"/>
    <mergeCell ref="A46:F46"/>
  </mergeCells>
  <pageMargins left="0.17" right="0.17" top="0.35" bottom="0.35" header="0.17" footer="0.24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opLeftCell="A21" zoomScaleNormal="100" workbookViewId="0">
      <selection activeCell="B38" sqref="B38:F88"/>
    </sheetView>
  </sheetViews>
  <sheetFormatPr defaultColWidth="9.140625" defaultRowHeight="12.75" x14ac:dyDescent="0.2"/>
  <cols>
    <col min="1" max="1" width="5.140625" style="238" customWidth="1"/>
    <col min="2" max="2" width="18" style="239" customWidth="1"/>
    <col min="3" max="3" width="38.85546875" style="238" customWidth="1"/>
    <col min="4" max="4" width="11.42578125" style="239" customWidth="1"/>
    <col min="5" max="5" width="11" style="239" customWidth="1"/>
    <col min="6" max="7" width="11.7109375" style="240" customWidth="1"/>
    <col min="8" max="8" width="9.140625" style="238"/>
    <col min="9" max="9" width="10" style="238" bestFit="1" customWidth="1"/>
    <col min="10" max="16384" width="9.140625" style="238"/>
  </cols>
  <sheetData>
    <row r="1" spans="1:7" s="232" customFormat="1" ht="14.25" x14ac:dyDescent="0.2">
      <c r="A1" s="230" t="s">
        <v>161</v>
      </c>
      <c r="B1" s="231"/>
      <c r="D1" s="231"/>
      <c r="E1" s="231"/>
      <c r="F1" s="233"/>
      <c r="G1" s="234" t="s">
        <v>226</v>
      </c>
    </row>
    <row r="2" spans="1:7" s="232" customFormat="1" ht="15" x14ac:dyDescent="0.2">
      <c r="A2" s="235"/>
      <c r="B2" s="231"/>
      <c r="D2" s="231"/>
      <c r="E2" s="231"/>
      <c r="F2" s="233"/>
      <c r="G2" s="236" t="s">
        <v>163</v>
      </c>
    </row>
    <row r="3" spans="1:7" s="232" customFormat="1" ht="15" x14ac:dyDescent="0.2">
      <c r="A3" s="235"/>
      <c r="B3" s="231"/>
      <c r="D3" s="231"/>
      <c r="E3" s="231"/>
      <c r="F3" s="233"/>
      <c r="G3" s="236" t="s">
        <v>152</v>
      </c>
    </row>
    <row r="4" spans="1:7" s="232" customFormat="1" ht="15" x14ac:dyDescent="0.2">
      <c r="A4" s="235" t="s">
        <v>227</v>
      </c>
      <c r="B4" s="231"/>
      <c r="D4" s="231"/>
      <c r="E4" s="231"/>
      <c r="F4" s="233"/>
      <c r="G4" s="236" t="s">
        <v>228</v>
      </c>
    </row>
    <row r="5" spans="1:7" s="232" customFormat="1" ht="15" x14ac:dyDescent="0.2">
      <c r="A5" s="235" t="s">
        <v>229</v>
      </c>
      <c r="B5" s="231"/>
      <c r="D5" s="231"/>
      <c r="E5" s="231"/>
      <c r="F5" s="233"/>
      <c r="G5" s="236" t="s">
        <v>229</v>
      </c>
    </row>
    <row r="6" spans="1:7" s="232" customFormat="1" ht="15" x14ac:dyDescent="0.2">
      <c r="B6" s="231"/>
      <c r="D6" s="231"/>
      <c r="E6" s="231"/>
      <c r="F6" s="233"/>
      <c r="G6" s="236"/>
    </row>
    <row r="7" spans="1:7" s="232" customFormat="1" ht="15" x14ac:dyDescent="0.2">
      <c r="B7" s="231"/>
      <c r="D7" s="231"/>
      <c r="E7" s="231"/>
      <c r="F7" s="233"/>
      <c r="G7" s="236"/>
    </row>
    <row r="8" spans="1:7" s="237" customFormat="1" ht="15" customHeight="1" x14ac:dyDescent="0.2">
      <c r="A8" s="530" t="s">
        <v>340</v>
      </c>
      <c r="B8" s="531"/>
      <c r="C8" s="531"/>
      <c r="D8" s="531"/>
      <c r="E8" s="531"/>
      <c r="F8" s="531"/>
      <c r="G8" s="531"/>
    </row>
    <row r="9" spans="1:7" s="237" customFormat="1" ht="37.5" customHeight="1" x14ac:dyDescent="0.2">
      <c r="A9" s="532" t="s">
        <v>341</v>
      </c>
      <c r="B9" s="531"/>
      <c r="C9" s="531"/>
      <c r="D9" s="531"/>
      <c r="E9" s="531"/>
      <c r="F9" s="531"/>
      <c r="G9" s="531"/>
    </row>
    <row r="11" spans="1:7" ht="36.75" customHeight="1" x14ac:dyDescent="0.2">
      <c r="A11" s="241" t="s">
        <v>162</v>
      </c>
      <c r="B11" s="241" t="s">
        <v>233</v>
      </c>
      <c r="C11" s="241" t="s">
        <v>234</v>
      </c>
      <c r="D11" s="241" t="s">
        <v>235</v>
      </c>
      <c r="E11" s="241" t="s">
        <v>236</v>
      </c>
      <c r="F11" s="242" t="s">
        <v>237</v>
      </c>
      <c r="G11" s="242" t="s">
        <v>238</v>
      </c>
    </row>
    <row r="12" spans="1:7" ht="18.75" customHeight="1" x14ac:dyDescent="0.2">
      <c r="A12" s="535" t="s">
        <v>230</v>
      </c>
      <c r="B12" s="535"/>
      <c r="C12" s="535"/>
      <c r="D12" s="535"/>
      <c r="E12" s="535"/>
      <c r="F12" s="535"/>
      <c r="G12" s="535"/>
    </row>
    <row r="13" spans="1:7" ht="28.5" customHeight="1" x14ac:dyDescent="0.2">
      <c r="A13" s="243">
        <v>1</v>
      </c>
      <c r="B13" s="243" t="s">
        <v>239</v>
      </c>
      <c r="C13" s="244" t="s">
        <v>342</v>
      </c>
      <c r="D13" s="243"/>
      <c r="E13" s="243"/>
      <c r="F13" s="245"/>
      <c r="G13" s="245">
        <f>ROUND(E13*F13,2)</f>
        <v>0</v>
      </c>
    </row>
    <row r="14" spans="1:7" ht="26.25" customHeight="1" x14ac:dyDescent="0.2">
      <c r="A14" s="243">
        <v>2</v>
      </c>
      <c r="B14" s="243" t="s">
        <v>239</v>
      </c>
      <c r="C14" s="244" t="s">
        <v>343</v>
      </c>
      <c r="D14" s="243"/>
      <c r="E14" s="243"/>
      <c r="F14" s="245"/>
      <c r="G14" s="245">
        <f>F14</f>
        <v>0</v>
      </c>
    </row>
    <row r="15" spans="1:7" ht="15.75" customHeight="1" x14ac:dyDescent="0.2">
      <c r="A15" s="243">
        <v>3</v>
      </c>
      <c r="B15" s="243" t="s">
        <v>239</v>
      </c>
      <c r="C15" s="244" t="s">
        <v>344</v>
      </c>
      <c r="D15" s="243"/>
      <c r="E15" s="243"/>
      <c r="F15" s="245"/>
      <c r="G15" s="245">
        <f t="shared" ref="G15:G26" si="0">ROUND(E15*F15,2)</f>
        <v>0</v>
      </c>
    </row>
    <row r="16" spans="1:7" ht="15.75" customHeight="1" x14ac:dyDescent="0.2">
      <c r="A16" s="243">
        <v>4</v>
      </c>
      <c r="B16" s="243" t="s">
        <v>239</v>
      </c>
      <c r="C16" s="244" t="s">
        <v>345</v>
      </c>
      <c r="D16" s="243"/>
      <c r="E16" s="243"/>
      <c r="F16" s="245"/>
      <c r="G16" s="245">
        <f t="shared" si="0"/>
        <v>0</v>
      </c>
    </row>
    <row r="17" spans="1:7" ht="15.75" customHeight="1" x14ac:dyDescent="0.2">
      <c r="A17" s="243">
        <v>5</v>
      </c>
      <c r="B17" s="243" t="s">
        <v>239</v>
      </c>
      <c r="C17" s="244" t="s">
        <v>344</v>
      </c>
      <c r="D17" s="243"/>
      <c r="E17" s="243"/>
      <c r="F17" s="245"/>
      <c r="G17" s="245">
        <f t="shared" si="0"/>
        <v>0</v>
      </c>
    </row>
    <row r="18" spans="1:7" ht="15.75" customHeight="1" x14ac:dyDescent="0.2">
      <c r="A18" s="243">
        <v>6</v>
      </c>
      <c r="B18" s="243" t="s">
        <v>239</v>
      </c>
      <c r="C18" s="244" t="s">
        <v>346</v>
      </c>
      <c r="D18" s="243"/>
      <c r="E18" s="243"/>
      <c r="F18" s="245"/>
      <c r="G18" s="245">
        <f t="shared" si="0"/>
        <v>0</v>
      </c>
    </row>
    <row r="19" spans="1:7" ht="15.75" customHeight="1" x14ac:dyDescent="0.2">
      <c r="A19" s="243">
        <v>7</v>
      </c>
      <c r="B19" s="243" t="s">
        <v>239</v>
      </c>
      <c r="C19" s="244" t="s">
        <v>347</v>
      </c>
      <c r="D19" s="243"/>
      <c r="E19" s="243"/>
      <c r="F19" s="245"/>
      <c r="G19" s="245">
        <f t="shared" si="0"/>
        <v>0</v>
      </c>
    </row>
    <row r="20" spans="1:7" ht="15.75" customHeight="1" x14ac:dyDescent="0.2">
      <c r="A20" s="243">
        <v>8</v>
      </c>
      <c r="B20" s="243" t="s">
        <v>239</v>
      </c>
      <c r="C20" s="244" t="s">
        <v>348</v>
      </c>
      <c r="D20" s="243"/>
      <c r="E20" s="243"/>
      <c r="F20" s="245"/>
      <c r="G20" s="245">
        <f t="shared" si="0"/>
        <v>0</v>
      </c>
    </row>
    <row r="21" spans="1:7" ht="15.75" customHeight="1" x14ac:dyDescent="0.2">
      <c r="A21" s="243">
        <v>9</v>
      </c>
      <c r="B21" s="243" t="s">
        <v>239</v>
      </c>
      <c r="C21" s="244" t="s">
        <v>349</v>
      </c>
      <c r="D21" s="243"/>
      <c r="E21" s="243"/>
      <c r="F21" s="245"/>
      <c r="G21" s="245">
        <f t="shared" si="0"/>
        <v>0</v>
      </c>
    </row>
    <row r="22" spans="1:7" ht="15.75" customHeight="1" x14ac:dyDescent="0.2">
      <c r="A22" s="243">
        <v>10</v>
      </c>
      <c r="B22" s="243" t="s">
        <v>239</v>
      </c>
      <c r="C22" s="244" t="s">
        <v>350</v>
      </c>
      <c r="D22" s="243"/>
      <c r="E22" s="243"/>
      <c r="F22" s="245"/>
      <c r="G22" s="245">
        <f t="shared" si="0"/>
        <v>0</v>
      </c>
    </row>
    <row r="23" spans="1:7" ht="17.25" customHeight="1" x14ac:dyDescent="0.2">
      <c r="A23" s="243">
        <v>11</v>
      </c>
      <c r="B23" s="243" t="s">
        <v>239</v>
      </c>
      <c r="C23" s="244" t="s">
        <v>351</v>
      </c>
      <c r="D23" s="243"/>
      <c r="E23" s="243"/>
      <c r="F23" s="245"/>
      <c r="G23" s="245">
        <f t="shared" si="0"/>
        <v>0</v>
      </c>
    </row>
    <row r="24" spans="1:7" ht="17.25" customHeight="1" x14ac:dyDescent="0.2">
      <c r="A24" s="243">
        <v>12</v>
      </c>
      <c r="B24" s="243" t="s">
        <v>239</v>
      </c>
      <c r="C24" s="244" t="s">
        <v>352</v>
      </c>
      <c r="D24" s="243"/>
      <c r="E24" s="243"/>
      <c r="F24" s="245"/>
      <c r="G24" s="245">
        <f t="shared" si="0"/>
        <v>0</v>
      </c>
    </row>
    <row r="25" spans="1:7" ht="27" customHeight="1" x14ac:dyDescent="0.2">
      <c r="A25" s="243">
        <v>13</v>
      </c>
      <c r="B25" s="243" t="s">
        <v>239</v>
      </c>
      <c r="C25" s="244" t="s">
        <v>353</v>
      </c>
      <c r="D25" s="243"/>
      <c r="E25" s="243"/>
      <c r="F25" s="245"/>
      <c r="G25" s="245">
        <f t="shared" si="0"/>
        <v>0</v>
      </c>
    </row>
    <row r="26" spans="1:7" ht="17.25" customHeight="1" x14ac:dyDescent="0.2">
      <c r="A26" s="243">
        <v>14</v>
      </c>
      <c r="B26" s="243" t="s">
        <v>239</v>
      </c>
      <c r="C26" s="244" t="s">
        <v>354</v>
      </c>
      <c r="D26" s="243"/>
      <c r="E26" s="243"/>
      <c r="F26" s="245"/>
      <c r="G26" s="245">
        <f t="shared" si="0"/>
        <v>0</v>
      </c>
    </row>
    <row r="27" spans="1:7" ht="17.25" customHeight="1" x14ac:dyDescent="0.2">
      <c r="A27" s="243">
        <v>15</v>
      </c>
      <c r="B27" s="243" t="s">
        <v>239</v>
      </c>
      <c r="C27" s="244" t="s">
        <v>355</v>
      </c>
      <c r="D27" s="243"/>
      <c r="E27" s="243"/>
      <c r="F27" s="245"/>
      <c r="G27" s="245">
        <f>F27</f>
        <v>0</v>
      </c>
    </row>
    <row r="28" spans="1:7" ht="17.25" customHeight="1" x14ac:dyDescent="0.2">
      <c r="A28" s="243">
        <v>16</v>
      </c>
      <c r="B28" s="243" t="s">
        <v>239</v>
      </c>
      <c r="C28" s="244" t="s">
        <v>225</v>
      </c>
      <c r="D28" s="243"/>
      <c r="E28" s="243"/>
      <c r="F28" s="245"/>
      <c r="G28" s="245">
        <f t="shared" ref="G28:G35" si="1">ROUND(E28*F28,2)</f>
        <v>0</v>
      </c>
    </row>
    <row r="29" spans="1:7" ht="15.75" customHeight="1" x14ac:dyDescent="0.2">
      <c r="A29" s="243">
        <v>17</v>
      </c>
      <c r="B29" s="243" t="s">
        <v>239</v>
      </c>
      <c r="C29" s="244" t="s">
        <v>356</v>
      </c>
      <c r="D29" s="243"/>
      <c r="E29" s="243"/>
      <c r="F29" s="245"/>
      <c r="G29" s="245">
        <f t="shared" si="1"/>
        <v>0</v>
      </c>
    </row>
    <row r="30" spans="1:7" ht="15.75" customHeight="1" x14ac:dyDescent="0.2">
      <c r="A30" s="243">
        <v>18</v>
      </c>
      <c r="B30" s="243" t="s">
        <v>239</v>
      </c>
      <c r="C30" s="244" t="s">
        <v>357</v>
      </c>
      <c r="D30" s="243"/>
      <c r="E30" s="243"/>
      <c r="F30" s="245"/>
      <c r="G30" s="245">
        <f t="shared" si="1"/>
        <v>0</v>
      </c>
    </row>
    <row r="31" spans="1:7" ht="15.75" customHeight="1" x14ac:dyDescent="0.2">
      <c r="A31" s="243">
        <v>19</v>
      </c>
      <c r="B31" s="243" t="s">
        <v>239</v>
      </c>
      <c r="C31" s="244" t="s">
        <v>358</v>
      </c>
      <c r="D31" s="243"/>
      <c r="E31" s="243"/>
      <c r="F31" s="245"/>
      <c r="G31" s="245">
        <f t="shared" si="1"/>
        <v>0</v>
      </c>
    </row>
    <row r="32" spans="1:7" ht="15.75" customHeight="1" x14ac:dyDescent="0.2">
      <c r="A32" s="243">
        <v>20</v>
      </c>
      <c r="B32" s="243" t="s">
        <v>239</v>
      </c>
      <c r="C32" s="244" t="s">
        <v>359</v>
      </c>
      <c r="D32" s="243"/>
      <c r="E32" s="243"/>
      <c r="F32" s="245"/>
      <c r="G32" s="245">
        <f t="shared" si="1"/>
        <v>0</v>
      </c>
    </row>
    <row r="33" spans="1:7" ht="15.75" customHeight="1" x14ac:dyDescent="0.2">
      <c r="A33" s="243">
        <v>21</v>
      </c>
      <c r="B33" s="243" t="s">
        <v>239</v>
      </c>
      <c r="C33" s="244" t="s">
        <v>360</v>
      </c>
      <c r="D33" s="243"/>
      <c r="E33" s="243"/>
      <c r="F33" s="245"/>
      <c r="G33" s="245">
        <f t="shared" si="1"/>
        <v>0</v>
      </c>
    </row>
    <row r="34" spans="1:7" ht="15.75" customHeight="1" x14ac:dyDescent="0.2">
      <c r="A34" s="243">
        <v>22</v>
      </c>
      <c r="B34" s="243" t="s">
        <v>239</v>
      </c>
      <c r="C34" s="244" t="s">
        <v>361</v>
      </c>
      <c r="D34" s="243"/>
      <c r="E34" s="243"/>
      <c r="F34" s="245"/>
      <c r="G34" s="245">
        <f t="shared" si="1"/>
        <v>0</v>
      </c>
    </row>
    <row r="35" spans="1:7" ht="15.75" customHeight="1" x14ac:dyDescent="0.2">
      <c r="A35" s="243">
        <v>23</v>
      </c>
      <c r="B35" s="243" t="s">
        <v>239</v>
      </c>
      <c r="C35" s="244" t="s">
        <v>362</v>
      </c>
      <c r="D35" s="243"/>
      <c r="E35" s="243"/>
      <c r="F35" s="245"/>
      <c r="G35" s="245">
        <f t="shared" si="1"/>
        <v>0</v>
      </c>
    </row>
    <row r="36" spans="1:7" ht="20.25" customHeight="1" x14ac:dyDescent="0.2">
      <c r="A36" s="527" t="s">
        <v>259</v>
      </c>
      <c r="B36" s="528"/>
      <c r="C36" s="528"/>
      <c r="D36" s="528"/>
      <c r="E36" s="528"/>
      <c r="F36" s="529"/>
      <c r="G36" s="282">
        <f>SUM(G13:G35)</f>
        <v>0</v>
      </c>
    </row>
    <row r="37" spans="1:7" ht="12.75" customHeight="1" x14ac:dyDescent="0.2">
      <c r="A37" s="533" t="s">
        <v>260</v>
      </c>
      <c r="B37" s="534"/>
      <c r="C37" s="534"/>
      <c r="D37" s="277"/>
      <c r="E37" s="277"/>
      <c r="F37" s="277"/>
      <c r="G37" s="278"/>
    </row>
    <row r="38" spans="1:7" x14ac:dyDescent="0.2">
      <c r="A38" s="243">
        <v>1</v>
      </c>
      <c r="B38" s="243">
        <v>2000322417</v>
      </c>
      <c r="C38" s="244" t="s">
        <v>363</v>
      </c>
      <c r="D38" s="243" t="s">
        <v>36</v>
      </c>
      <c r="E38" s="243">
        <v>1</v>
      </c>
      <c r="F38" s="245">
        <v>9859.81</v>
      </c>
      <c r="G38" s="245">
        <f>ROUND(E38*F38,2)</f>
        <v>9859.81</v>
      </c>
    </row>
    <row r="39" spans="1:7" x14ac:dyDescent="0.2">
      <c r="A39" s="243">
        <v>2</v>
      </c>
      <c r="B39" s="243"/>
      <c r="C39" s="244" t="s">
        <v>364</v>
      </c>
      <c r="D39" s="243" t="s">
        <v>36</v>
      </c>
      <c r="E39" s="243">
        <v>1</v>
      </c>
      <c r="F39" s="245"/>
      <c r="G39" s="245">
        <f t="shared" ref="G39:G88" si="2">ROUND(E39*F39,2)</f>
        <v>0</v>
      </c>
    </row>
    <row r="40" spans="1:7" x14ac:dyDescent="0.2">
      <c r="A40" s="243">
        <v>3</v>
      </c>
      <c r="B40" s="239">
        <v>2000322407</v>
      </c>
      <c r="C40" s="244" t="s">
        <v>365</v>
      </c>
      <c r="D40" s="243" t="s">
        <v>36</v>
      </c>
      <c r="E40" s="243">
        <v>4</v>
      </c>
      <c r="F40" s="245">
        <v>1478.97</v>
      </c>
      <c r="G40" s="245">
        <f t="shared" si="2"/>
        <v>5915.88</v>
      </c>
    </row>
    <row r="41" spans="1:7" x14ac:dyDescent="0.2">
      <c r="A41" s="243">
        <v>4</v>
      </c>
      <c r="B41" s="243">
        <v>2000322412</v>
      </c>
      <c r="C41" s="244" t="s">
        <v>366</v>
      </c>
      <c r="D41" s="243" t="s">
        <v>36</v>
      </c>
      <c r="E41" s="243">
        <v>4</v>
      </c>
      <c r="F41" s="245">
        <v>985.99</v>
      </c>
      <c r="G41" s="245">
        <f t="shared" si="2"/>
        <v>3943.96</v>
      </c>
    </row>
    <row r="42" spans="1:7" x14ac:dyDescent="0.2">
      <c r="A42" s="243">
        <v>5</v>
      </c>
      <c r="B42" s="243">
        <v>2000322404</v>
      </c>
      <c r="C42" s="244" t="s">
        <v>367</v>
      </c>
      <c r="D42" s="243" t="s">
        <v>36</v>
      </c>
      <c r="E42" s="243">
        <v>4</v>
      </c>
      <c r="F42" s="245">
        <v>985.98</v>
      </c>
      <c r="G42" s="245">
        <f t="shared" si="2"/>
        <v>3943.92</v>
      </c>
    </row>
    <row r="43" spans="1:7" x14ac:dyDescent="0.2">
      <c r="A43" s="243">
        <v>6</v>
      </c>
      <c r="B43" s="243"/>
      <c r="C43" s="244" t="s">
        <v>368</v>
      </c>
      <c r="D43" s="243" t="s">
        <v>36</v>
      </c>
      <c r="E43" s="243">
        <v>1</v>
      </c>
      <c r="F43" s="245">
        <v>2400</v>
      </c>
      <c r="G43" s="245">
        <f t="shared" si="2"/>
        <v>2400</v>
      </c>
    </row>
    <row r="44" spans="1:7" x14ac:dyDescent="0.2">
      <c r="A44" s="243">
        <v>7</v>
      </c>
      <c r="B44" s="243">
        <v>2000322424</v>
      </c>
      <c r="C44" s="244" t="s">
        <v>369</v>
      </c>
      <c r="D44" s="243" t="s">
        <v>36</v>
      </c>
      <c r="E44" s="243">
        <v>1</v>
      </c>
      <c r="F44" s="245">
        <v>50778.04</v>
      </c>
      <c r="G44" s="245">
        <f t="shared" si="2"/>
        <v>50778.04</v>
      </c>
    </row>
    <row r="45" spans="1:7" x14ac:dyDescent="0.2">
      <c r="A45" s="243">
        <v>8</v>
      </c>
      <c r="B45" s="243">
        <v>2000322422</v>
      </c>
      <c r="C45" s="244" t="s">
        <v>370</v>
      </c>
      <c r="D45" s="243" t="s">
        <v>36</v>
      </c>
      <c r="E45" s="243">
        <v>1</v>
      </c>
      <c r="F45" s="245">
        <v>3549.53</v>
      </c>
      <c r="G45" s="245">
        <f t="shared" si="2"/>
        <v>3549.53</v>
      </c>
    </row>
    <row r="46" spans="1:7" x14ac:dyDescent="0.2">
      <c r="A46" s="243">
        <v>9</v>
      </c>
      <c r="B46" s="243">
        <v>2000322398</v>
      </c>
      <c r="C46" s="244" t="s">
        <v>371</v>
      </c>
      <c r="D46" s="243" t="s">
        <v>36</v>
      </c>
      <c r="E46" s="243">
        <v>1</v>
      </c>
      <c r="F46" s="245">
        <v>2366.36</v>
      </c>
      <c r="G46" s="245">
        <f t="shared" si="2"/>
        <v>2366.36</v>
      </c>
    </row>
    <row r="47" spans="1:7" x14ac:dyDescent="0.2">
      <c r="A47" s="243">
        <v>10</v>
      </c>
      <c r="B47" s="243"/>
      <c r="C47" s="244" t="s">
        <v>372</v>
      </c>
      <c r="D47" s="243" t="s">
        <v>36</v>
      </c>
      <c r="E47" s="243">
        <v>1</v>
      </c>
      <c r="F47" s="245">
        <v>25</v>
      </c>
      <c r="G47" s="245">
        <f t="shared" si="2"/>
        <v>25</v>
      </c>
    </row>
    <row r="48" spans="1:7" x14ac:dyDescent="0.2">
      <c r="A48" s="243">
        <v>11</v>
      </c>
      <c r="B48" s="243">
        <v>2000322395</v>
      </c>
      <c r="C48" s="244" t="s">
        <v>373</v>
      </c>
      <c r="D48" s="243" t="s">
        <v>36</v>
      </c>
      <c r="E48" s="243">
        <v>1</v>
      </c>
      <c r="F48" s="245">
        <v>24.65</v>
      </c>
      <c r="G48" s="245">
        <f t="shared" si="2"/>
        <v>24.65</v>
      </c>
    </row>
    <row r="49" spans="1:7" x14ac:dyDescent="0.2">
      <c r="A49" s="243">
        <v>12</v>
      </c>
      <c r="B49" s="243">
        <v>2000322391</v>
      </c>
      <c r="C49" s="244" t="s">
        <v>374</v>
      </c>
      <c r="D49" s="243" t="s">
        <v>36</v>
      </c>
      <c r="E49" s="243">
        <v>2</v>
      </c>
      <c r="F49" s="245">
        <v>17.75</v>
      </c>
      <c r="G49" s="245">
        <f t="shared" si="2"/>
        <v>35.5</v>
      </c>
    </row>
    <row r="50" spans="1:7" x14ac:dyDescent="0.2">
      <c r="A50" s="243">
        <v>13</v>
      </c>
      <c r="B50" s="243"/>
      <c r="C50" s="244" t="s">
        <v>375</v>
      </c>
      <c r="D50" s="243" t="s">
        <v>36</v>
      </c>
      <c r="E50" s="243">
        <v>2</v>
      </c>
      <c r="F50" s="245">
        <v>100</v>
      </c>
      <c r="G50" s="245">
        <f t="shared" si="2"/>
        <v>200</v>
      </c>
    </row>
    <row r="51" spans="1:7" ht="25.5" x14ac:dyDescent="0.2">
      <c r="A51" s="243">
        <v>14</v>
      </c>
      <c r="B51" s="243">
        <v>2000322385</v>
      </c>
      <c r="C51" s="244" t="s">
        <v>376</v>
      </c>
      <c r="D51" s="243" t="s">
        <v>36</v>
      </c>
      <c r="E51" s="243">
        <v>2</v>
      </c>
      <c r="F51" s="245">
        <v>2169.16</v>
      </c>
      <c r="G51" s="245">
        <f t="shared" si="2"/>
        <v>4338.32</v>
      </c>
    </row>
    <row r="52" spans="1:7" ht="25.5" x14ac:dyDescent="0.2">
      <c r="A52" s="243">
        <v>15</v>
      </c>
      <c r="B52" s="243">
        <v>2000322385</v>
      </c>
      <c r="C52" s="244" t="s">
        <v>377</v>
      </c>
      <c r="D52" s="243" t="s">
        <v>36</v>
      </c>
      <c r="E52" s="243">
        <v>2</v>
      </c>
      <c r="F52" s="245">
        <v>2169.16</v>
      </c>
      <c r="G52" s="245">
        <f t="shared" si="2"/>
        <v>4338.32</v>
      </c>
    </row>
    <row r="53" spans="1:7" ht="25.5" x14ac:dyDescent="0.2">
      <c r="A53" s="243">
        <v>16</v>
      </c>
      <c r="B53" s="243">
        <v>2000322377</v>
      </c>
      <c r="C53" s="244" t="s">
        <v>378</v>
      </c>
      <c r="D53" s="243" t="s">
        <v>36</v>
      </c>
      <c r="E53" s="243">
        <v>4</v>
      </c>
      <c r="F53" s="245">
        <v>147.9</v>
      </c>
      <c r="G53" s="245">
        <f t="shared" si="2"/>
        <v>591.6</v>
      </c>
    </row>
    <row r="54" spans="1:7" ht="25.5" x14ac:dyDescent="0.2">
      <c r="A54" s="243">
        <v>17</v>
      </c>
      <c r="B54" s="243">
        <v>2000322364</v>
      </c>
      <c r="C54" s="244" t="s">
        <v>379</v>
      </c>
      <c r="D54" s="243" t="s">
        <v>36</v>
      </c>
      <c r="E54" s="243">
        <v>1</v>
      </c>
      <c r="F54" s="245">
        <v>2464.9499999999998</v>
      </c>
      <c r="G54" s="245">
        <f t="shared" si="2"/>
        <v>2464.9499999999998</v>
      </c>
    </row>
    <row r="55" spans="1:7" ht="25.5" x14ac:dyDescent="0.2">
      <c r="A55" s="243">
        <v>18</v>
      </c>
      <c r="B55" s="243">
        <v>2000321668</v>
      </c>
      <c r="C55" s="244" t="s">
        <v>380</v>
      </c>
      <c r="D55" s="243" t="s">
        <v>36</v>
      </c>
      <c r="E55" s="243">
        <v>1</v>
      </c>
      <c r="F55" s="245">
        <v>3056.54</v>
      </c>
      <c r="G55" s="245">
        <f t="shared" si="2"/>
        <v>3056.54</v>
      </c>
    </row>
    <row r="56" spans="1:7" ht="25.5" x14ac:dyDescent="0.2">
      <c r="A56" s="243">
        <v>19</v>
      </c>
      <c r="B56" s="243">
        <v>2000321666</v>
      </c>
      <c r="C56" s="244" t="s">
        <v>381</v>
      </c>
      <c r="D56" s="243" t="s">
        <v>36</v>
      </c>
      <c r="E56" s="243">
        <v>1</v>
      </c>
      <c r="F56" s="245">
        <v>1774.77</v>
      </c>
      <c r="G56" s="245">
        <f t="shared" si="2"/>
        <v>1774.77</v>
      </c>
    </row>
    <row r="57" spans="1:7" ht="25.5" x14ac:dyDescent="0.2">
      <c r="A57" s="243">
        <v>20</v>
      </c>
      <c r="B57" s="243">
        <v>2000322397</v>
      </c>
      <c r="C57" s="244" t="s">
        <v>382</v>
      </c>
      <c r="D57" s="243" t="s">
        <v>36</v>
      </c>
      <c r="E57" s="243">
        <v>1</v>
      </c>
      <c r="F57" s="245">
        <v>1774.77</v>
      </c>
      <c r="G57" s="245">
        <f t="shared" si="2"/>
        <v>1774.77</v>
      </c>
    </row>
    <row r="58" spans="1:7" x14ac:dyDescent="0.2">
      <c r="A58" s="243">
        <v>21</v>
      </c>
      <c r="B58" s="243">
        <v>2000322394</v>
      </c>
      <c r="C58" s="244" t="s">
        <v>383</v>
      </c>
      <c r="D58" s="243" t="s">
        <v>36</v>
      </c>
      <c r="E58" s="243">
        <v>2</v>
      </c>
      <c r="F58" s="245">
        <v>37.47</v>
      </c>
      <c r="G58" s="245">
        <f t="shared" si="2"/>
        <v>74.94</v>
      </c>
    </row>
    <row r="59" spans="1:7" ht="25.5" x14ac:dyDescent="0.2">
      <c r="A59" s="243">
        <v>22</v>
      </c>
      <c r="B59" s="243">
        <v>2000322389</v>
      </c>
      <c r="C59" s="244" t="s">
        <v>384</v>
      </c>
      <c r="D59" s="243" t="s">
        <v>36</v>
      </c>
      <c r="E59" s="243">
        <v>2</v>
      </c>
      <c r="F59" s="245">
        <v>24.65</v>
      </c>
      <c r="G59" s="245">
        <f t="shared" si="2"/>
        <v>49.3</v>
      </c>
    </row>
    <row r="60" spans="1:7" x14ac:dyDescent="0.2">
      <c r="A60" s="243">
        <v>23</v>
      </c>
      <c r="B60" s="243">
        <v>2000322384</v>
      </c>
      <c r="C60" s="244" t="s">
        <v>385</v>
      </c>
      <c r="D60" s="243" t="s">
        <v>36</v>
      </c>
      <c r="E60" s="243">
        <v>2</v>
      </c>
      <c r="F60" s="245">
        <v>24.65</v>
      </c>
      <c r="G60" s="245">
        <f t="shared" si="2"/>
        <v>49.3</v>
      </c>
    </row>
    <row r="61" spans="1:7" ht="25.5" x14ac:dyDescent="0.2">
      <c r="A61" s="243">
        <v>24</v>
      </c>
      <c r="B61" s="243">
        <v>2000322372</v>
      </c>
      <c r="C61" s="244" t="s">
        <v>386</v>
      </c>
      <c r="D61" s="243" t="s">
        <v>36</v>
      </c>
      <c r="E61" s="243">
        <v>1</v>
      </c>
      <c r="F61" s="245">
        <v>8972.43</v>
      </c>
      <c r="G61" s="245">
        <f t="shared" si="2"/>
        <v>8972.43</v>
      </c>
    </row>
    <row r="62" spans="1:7" ht="25.5" x14ac:dyDescent="0.2">
      <c r="A62" s="243">
        <v>25</v>
      </c>
      <c r="B62" s="243">
        <v>2000321669</v>
      </c>
      <c r="C62" s="244" t="s">
        <v>387</v>
      </c>
      <c r="D62" s="243" t="s">
        <v>36</v>
      </c>
      <c r="E62" s="243">
        <v>1</v>
      </c>
      <c r="F62" s="245">
        <v>8972.43</v>
      </c>
      <c r="G62" s="245">
        <f t="shared" si="2"/>
        <v>8972.43</v>
      </c>
    </row>
    <row r="63" spans="1:7" ht="25.5" x14ac:dyDescent="0.2">
      <c r="A63" s="243">
        <v>26</v>
      </c>
      <c r="B63" s="243">
        <v>2000321667</v>
      </c>
      <c r="C63" s="244" t="s">
        <v>388</v>
      </c>
      <c r="D63" s="243" t="s">
        <v>36</v>
      </c>
      <c r="E63" s="243">
        <v>2</v>
      </c>
      <c r="F63" s="245">
        <v>2169.16</v>
      </c>
      <c r="G63" s="245">
        <f t="shared" si="2"/>
        <v>4338.32</v>
      </c>
    </row>
    <row r="64" spans="1:7" ht="25.5" x14ac:dyDescent="0.2">
      <c r="A64" s="243">
        <v>27</v>
      </c>
      <c r="B64" s="243">
        <v>2000321665</v>
      </c>
      <c r="C64" s="244" t="s">
        <v>389</v>
      </c>
      <c r="D64" s="243" t="s">
        <v>36</v>
      </c>
      <c r="E64" s="243">
        <v>4</v>
      </c>
      <c r="F64" s="245">
        <v>355.96</v>
      </c>
      <c r="G64" s="245">
        <f t="shared" si="2"/>
        <v>1423.84</v>
      </c>
    </row>
    <row r="65" spans="1:9" x14ac:dyDescent="0.2">
      <c r="A65" s="243">
        <v>28</v>
      </c>
      <c r="B65" s="243">
        <v>2000322400</v>
      </c>
      <c r="C65" s="244" t="s">
        <v>390</v>
      </c>
      <c r="D65" s="243" t="s">
        <v>36</v>
      </c>
      <c r="E65" s="243">
        <v>4</v>
      </c>
      <c r="F65" s="245">
        <v>11831.78</v>
      </c>
      <c r="G65" s="245">
        <f t="shared" si="2"/>
        <v>47327.12</v>
      </c>
    </row>
    <row r="66" spans="1:9" ht="25.5" x14ac:dyDescent="0.2">
      <c r="A66" s="243">
        <v>29</v>
      </c>
      <c r="B66" s="243">
        <v>2000322420</v>
      </c>
      <c r="C66" s="244" t="s">
        <v>391</v>
      </c>
      <c r="D66" s="243" t="s">
        <v>36</v>
      </c>
      <c r="E66" s="243">
        <v>4</v>
      </c>
      <c r="F66" s="245">
        <v>690.19</v>
      </c>
      <c r="G66" s="245">
        <f t="shared" si="2"/>
        <v>2760.76</v>
      </c>
    </row>
    <row r="67" spans="1:9" x14ac:dyDescent="0.2">
      <c r="A67" s="243">
        <v>30</v>
      </c>
      <c r="B67" s="243">
        <v>2000322396</v>
      </c>
      <c r="C67" s="244" t="s">
        <v>392</v>
      </c>
      <c r="D67" s="243" t="s">
        <v>36</v>
      </c>
      <c r="E67" s="243">
        <v>2</v>
      </c>
      <c r="F67" s="245">
        <v>355.95762711864404</v>
      </c>
      <c r="G67" s="245">
        <f t="shared" si="2"/>
        <v>711.92</v>
      </c>
      <c r="I67" s="283"/>
    </row>
    <row r="68" spans="1:9" x14ac:dyDescent="0.2">
      <c r="A68" s="243">
        <v>31</v>
      </c>
      <c r="B68" s="243"/>
      <c r="C68" s="244" t="s">
        <v>393</v>
      </c>
      <c r="D68" s="243" t="s">
        <v>36</v>
      </c>
      <c r="E68" s="243">
        <v>2</v>
      </c>
      <c r="F68" s="245">
        <v>3644.0677966101698</v>
      </c>
      <c r="G68" s="245">
        <f t="shared" si="2"/>
        <v>7288.14</v>
      </c>
      <c r="I68" s="283"/>
    </row>
    <row r="69" spans="1:9" x14ac:dyDescent="0.2">
      <c r="A69" s="243">
        <v>32</v>
      </c>
      <c r="B69" s="243">
        <v>2000322392</v>
      </c>
      <c r="C69" s="244" t="s">
        <v>394</v>
      </c>
      <c r="D69" s="243" t="s">
        <v>36</v>
      </c>
      <c r="E69" s="243">
        <v>2</v>
      </c>
      <c r="F69" s="245">
        <v>34.50847457627119</v>
      </c>
      <c r="G69" s="245">
        <f t="shared" si="2"/>
        <v>69.02</v>
      </c>
      <c r="I69" s="283"/>
    </row>
    <row r="70" spans="1:9" x14ac:dyDescent="0.2">
      <c r="A70" s="243">
        <v>33</v>
      </c>
      <c r="B70" s="243">
        <v>2000322388</v>
      </c>
      <c r="C70" s="244" t="s">
        <v>395</v>
      </c>
      <c r="D70" s="243" t="s">
        <v>36</v>
      </c>
      <c r="E70" s="243">
        <v>2</v>
      </c>
      <c r="F70" s="245">
        <v>44.372881355932208</v>
      </c>
      <c r="G70" s="245">
        <f t="shared" si="2"/>
        <v>88.75</v>
      </c>
      <c r="I70" s="283"/>
    </row>
    <row r="71" spans="1:9" x14ac:dyDescent="0.2">
      <c r="A71" s="243">
        <v>34</v>
      </c>
      <c r="B71" s="243">
        <v>2000322383</v>
      </c>
      <c r="C71" s="244" t="s">
        <v>396</v>
      </c>
      <c r="D71" s="243" t="s">
        <v>36</v>
      </c>
      <c r="E71" s="243">
        <v>1</v>
      </c>
      <c r="F71" s="245">
        <v>355.95762711864404</v>
      </c>
      <c r="G71" s="245">
        <f t="shared" si="2"/>
        <v>355.96</v>
      </c>
      <c r="I71" s="283"/>
    </row>
    <row r="72" spans="1:9" x14ac:dyDescent="0.2">
      <c r="A72" s="243">
        <v>35</v>
      </c>
      <c r="B72" s="243"/>
      <c r="C72" s="244" t="s">
        <v>397</v>
      </c>
      <c r="D72" s="243" t="s">
        <v>36</v>
      </c>
      <c r="E72" s="243">
        <v>1</v>
      </c>
      <c r="F72" s="245">
        <v>0</v>
      </c>
      <c r="G72" s="245">
        <f t="shared" si="2"/>
        <v>0</v>
      </c>
      <c r="I72" s="283"/>
    </row>
    <row r="73" spans="1:9" x14ac:dyDescent="0.2">
      <c r="A73" s="243">
        <v>36</v>
      </c>
      <c r="B73" s="243"/>
      <c r="C73" s="244" t="s">
        <v>398</v>
      </c>
      <c r="D73" s="243" t="s">
        <v>36</v>
      </c>
      <c r="E73" s="243">
        <v>2</v>
      </c>
      <c r="F73" s="245">
        <v>0</v>
      </c>
      <c r="G73" s="245">
        <f t="shared" si="2"/>
        <v>0</v>
      </c>
      <c r="I73" s="283"/>
    </row>
    <row r="74" spans="1:9" x14ac:dyDescent="0.2">
      <c r="A74" s="243">
        <v>37</v>
      </c>
      <c r="B74" s="243"/>
      <c r="C74" s="244" t="s">
        <v>399</v>
      </c>
      <c r="D74" s="243" t="s">
        <v>36</v>
      </c>
      <c r="E74" s="243">
        <v>2</v>
      </c>
      <c r="F74" s="245">
        <v>0</v>
      </c>
      <c r="G74" s="245">
        <f t="shared" si="2"/>
        <v>0</v>
      </c>
      <c r="I74" s="283"/>
    </row>
    <row r="75" spans="1:9" ht="25.5" x14ac:dyDescent="0.2">
      <c r="A75" s="243">
        <v>38</v>
      </c>
      <c r="B75" s="243">
        <v>2000322342</v>
      </c>
      <c r="C75" s="244" t="s">
        <v>400</v>
      </c>
      <c r="D75" s="243" t="s">
        <v>36</v>
      </c>
      <c r="E75" s="243">
        <v>1</v>
      </c>
      <c r="F75" s="245">
        <v>6408.8813559322034</v>
      </c>
      <c r="G75" s="245">
        <f t="shared" si="2"/>
        <v>6408.88</v>
      </c>
      <c r="I75" s="283"/>
    </row>
    <row r="76" spans="1:9" ht="25.5" x14ac:dyDescent="0.2">
      <c r="A76" s="243">
        <v>39</v>
      </c>
      <c r="B76" s="243">
        <v>2000322336</v>
      </c>
      <c r="C76" s="244" t="s">
        <v>401</v>
      </c>
      <c r="D76" s="243" t="s">
        <v>36</v>
      </c>
      <c r="E76" s="243">
        <v>1</v>
      </c>
      <c r="F76" s="245">
        <v>6408.8813559322034</v>
      </c>
      <c r="G76" s="245">
        <f t="shared" si="2"/>
        <v>6408.88</v>
      </c>
      <c r="I76" s="283"/>
    </row>
    <row r="77" spans="1:9" x14ac:dyDescent="0.2">
      <c r="A77" s="243">
        <v>40</v>
      </c>
      <c r="B77" s="243"/>
      <c r="C77" s="244" t="s">
        <v>402</v>
      </c>
      <c r="D77" s="243" t="s">
        <v>36</v>
      </c>
      <c r="E77" s="243">
        <v>2</v>
      </c>
      <c r="F77" s="245">
        <v>5762.7118644067796</v>
      </c>
      <c r="G77" s="245">
        <f t="shared" si="2"/>
        <v>11525.42</v>
      </c>
      <c r="I77" s="283"/>
    </row>
    <row r="78" spans="1:9" ht="25.5" x14ac:dyDescent="0.2">
      <c r="A78" s="243">
        <v>41</v>
      </c>
      <c r="B78" s="243">
        <v>2000322347</v>
      </c>
      <c r="C78" s="244" t="s">
        <v>403</v>
      </c>
      <c r="D78" s="243" t="s">
        <v>36</v>
      </c>
      <c r="E78" s="243">
        <v>2</v>
      </c>
      <c r="F78" s="245">
        <v>5817.2881355932204</v>
      </c>
      <c r="G78" s="245">
        <f t="shared" si="2"/>
        <v>11634.58</v>
      </c>
      <c r="I78" s="283"/>
    </row>
    <row r="79" spans="1:9" ht="25.5" x14ac:dyDescent="0.2">
      <c r="A79" s="243">
        <v>42</v>
      </c>
      <c r="B79" s="243"/>
      <c r="C79" s="244" t="s">
        <v>404</v>
      </c>
      <c r="D79" s="243" t="s">
        <v>277</v>
      </c>
      <c r="E79" s="243">
        <v>2</v>
      </c>
      <c r="F79" s="245">
        <v>3559.3220338983051</v>
      </c>
      <c r="G79" s="245">
        <f t="shared" si="2"/>
        <v>7118.64</v>
      </c>
      <c r="I79" s="283"/>
    </row>
    <row r="80" spans="1:9" ht="25.5" x14ac:dyDescent="0.2">
      <c r="A80" s="243">
        <v>43</v>
      </c>
      <c r="B80" s="243">
        <v>2000322350</v>
      </c>
      <c r="C80" s="244" t="s">
        <v>405</v>
      </c>
      <c r="D80" s="243" t="s">
        <v>36</v>
      </c>
      <c r="E80" s="243">
        <v>1</v>
      </c>
      <c r="F80" s="245">
        <v>39932.237288135599</v>
      </c>
      <c r="G80" s="245">
        <f t="shared" si="2"/>
        <v>39932.239999999998</v>
      </c>
      <c r="I80" s="283"/>
    </row>
    <row r="81" spans="1:9" x14ac:dyDescent="0.2">
      <c r="A81" s="243">
        <v>44</v>
      </c>
      <c r="B81" s="243"/>
      <c r="C81" s="244" t="s">
        <v>406</v>
      </c>
      <c r="D81" s="243" t="s">
        <v>36</v>
      </c>
      <c r="E81" s="243">
        <v>1</v>
      </c>
      <c r="F81" s="245">
        <v>805.08474576271192</v>
      </c>
      <c r="G81" s="245">
        <f t="shared" si="2"/>
        <v>805.08</v>
      </c>
      <c r="I81" s="283"/>
    </row>
    <row r="82" spans="1:9" x14ac:dyDescent="0.2">
      <c r="A82" s="243">
        <v>45</v>
      </c>
      <c r="B82" s="243"/>
      <c r="C82" s="244" t="s">
        <v>407</v>
      </c>
      <c r="D82" s="243" t="s">
        <v>36</v>
      </c>
      <c r="E82" s="243">
        <v>1</v>
      </c>
      <c r="F82" s="245">
        <v>805.08474576271192</v>
      </c>
      <c r="G82" s="245">
        <f t="shared" si="2"/>
        <v>805.08</v>
      </c>
      <c r="I82" s="283"/>
    </row>
    <row r="83" spans="1:9" ht="25.5" x14ac:dyDescent="0.2">
      <c r="A83" s="243">
        <v>46</v>
      </c>
      <c r="B83" s="243">
        <v>2000322378</v>
      </c>
      <c r="C83" s="244" t="s">
        <v>408</v>
      </c>
      <c r="D83" s="243" t="s">
        <v>36</v>
      </c>
      <c r="E83" s="243">
        <v>1</v>
      </c>
      <c r="F83" s="245">
        <v>936.67796610169489</v>
      </c>
      <c r="G83" s="245">
        <f t="shared" si="2"/>
        <v>936.68</v>
      </c>
      <c r="I83" s="283"/>
    </row>
    <row r="84" spans="1:9" ht="25.5" x14ac:dyDescent="0.2">
      <c r="A84" s="243">
        <v>47</v>
      </c>
      <c r="B84" s="243"/>
      <c r="C84" s="244" t="s">
        <v>409</v>
      </c>
      <c r="D84" s="243" t="s">
        <v>277</v>
      </c>
      <c r="E84" s="243">
        <v>1</v>
      </c>
      <c r="F84" s="245">
        <v>0</v>
      </c>
      <c r="G84" s="245">
        <f t="shared" si="2"/>
        <v>0</v>
      </c>
      <c r="I84" s="283"/>
    </row>
    <row r="85" spans="1:9" x14ac:dyDescent="0.2">
      <c r="A85" s="243">
        <v>48</v>
      </c>
      <c r="B85" s="243">
        <v>2000313862</v>
      </c>
      <c r="C85" s="244" t="s">
        <v>410</v>
      </c>
      <c r="D85" s="243" t="s">
        <v>36</v>
      </c>
      <c r="E85" s="243">
        <v>1</v>
      </c>
      <c r="F85" s="245">
        <v>0</v>
      </c>
      <c r="G85" s="245">
        <f t="shared" si="2"/>
        <v>0</v>
      </c>
      <c r="I85" s="283"/>
    </row>
    <row r="86" spans="1:9" x14ac:dyDescent="0.2">
      <c r="A86" s="243">
        <v>49</v>
      </c>
      <c r="B86" s="243"/>
      <c r="C86" s="244" t="s">
        <v>411</v>
      </c>
      <c r="D86" s="243" t="s">
        <v>36</v>
      </c>
      <c r="E86" s="243">
        <v>1</v>
      </c>
      <c r="F86" s="245">
        <v>745.76271186440681</v>
      </c>
      <c r="G86" s="245">
        <f t="shared" si="2"/>
        <v>745.76</v>
      </c>
      <c r="I86" s="283"/>
    </row>
    <row r="87" spans="1:9" x14ac:dyDescent="0.2">
      <c r="A87" s="243">
        <v>50</v>
      </c>
      <c r="B87" s="243"/>
      <c r="C87" s="244" t="s">
        <v>412</v>
      </c>
      <c r="D87" s="243" t="s">
        <v>36</v>
      </c>
      <c r="E87" s="243">
        <v>1</v>
      </c>
      <c r="F87" s="245">
        <v>762.71186440677968</v>
      </c>
      <c r="G87" s="245">
        <f t="shared" si="2"/>
        <v>762.71</v>
      </c>
      <c r="I87" s="283"/>
    </row>
    <row r="88" spans="1:9" ht="25.5" x14ac:dyDescent="0.2">
      <c r="A88" s="243">
        <v>51</v>
      </c>
      <c r="B88" s="243">
        <v>2000311754</v>
      </c>
      <c r="C88" s="244" t="s">
        <v>328</v>
      </c>
      <c r="D88" s="243" t="s">
        <v>36</v>
      </c>
      <c r="E88" s="243">
        <v>20</v>
      </c>
      <c r="F88" s="245">
        <v>131.01694915254237</v>
      </c>
      <c r="G88" s="245">
        <f t="shared" si="2"/>
        <v>2620.34</v>
      </c>
      <c r="I88" s="283"/>
    </row>
    <row r="89" spans="1:9" ht="20.25" customHeight="1" x14ac:dyDescent="0.2">
      <c r="A89" s="527" t="s">
        <v>292</v>
      </c>
      <c r="B89" s="528"/>
      <c r="C89" s="528"/>
      <c r="D89" s="528"/>
      <c r="E89" s="528"/>
      <c r="F89" s="529"/>
      <c r="G89" s="282">
        <f>SUM(G38:G88)</f>
        <v>273568.44000000012</v>
      </c>
    </row>
    <row r="90" spans="1:9" ht="20.25" customHeight="1" x14ac:dyDescent="0.2">
      <c r="A90" s="527" t="s">
        <v>413</v>
      </c>
      <c r="B90" s="528"/>
      <c r="C90" s="528"/>
      <c r="D90" s="528"/>
      <c r="E90" s="528"/>
      <c r="F90" s="529"/>
      <c r="G90" s="282">
        <f>ROUND(G89+G36,2)</f>
        <v>273568.44</v>
      </c>
    </row>
  </sheetData>
  <mergeCells count="7">
    <mergeCell ref="A90:F90"/>
    <mergeCell ref="A8:G8"/>
    <mergeCell ref="A9:G9"/>
    <mergeCell ref="A12:G12"/>
    <mergeCell ref="A36:F36"/>
    <mergeCell ref="A37:C37"/>
    <mergeCell ref="A89:F89"/>
  </mergeCells>
  <pageMargins left="0.17" right="0.17" top="0.34" bottom="0.34" header="0.17" footer="0.19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zoomScaleNormal="100" workbookViewId="0">
      <selection activeCell="C13" sqref="C13:C57"/>
    </sheetView>
  </sheetViews>
  <sheetFormatPr defaultColWidth="9.140625" defaultRowHeight="12.75" x14ac:dyDescent="0.2"/>
  <cols>
    <col min="1" max="1" width="5.140625" style="238" customWidth="1"/>
    <col min="2" max="2" width="18" style="239" customWidth="1"/>
    <col min="3" max="3" width="39.7109375" style="238" customWidth="1"/>
    <col min="4" max="4" width="11.42578125" style="239" customWidth="1"/>
    <col min="5" max="5" width="11" style="239" customWidth="1"/>
    <col min="6" max="7" width="11.7109375" style="240" customWidth="1"/>
    <col min="8" max="16384" width="9.140625" style="238"/>
  </cols>
  <sheetData>
    <row r="1" spans="1:7" s="232" customFormat="1" ht="14.25" x14ac:dyDescent="0.2">
      <c r="A1" s="230" t="s">
        <v>161</v>
      </c>
      <c r="B1" s="231"/>
      <c r="D1" s="231"/>
      <c r="E1" s="231"/>
      <c r="F1" s="233"/>
      <c r="G1" s="234" t="s">
        <v>226</v>
      </c>
    </row>
    <row r="2" spans="1:7" s="232" customFormat="1" ht="15" x14ac:dyDescent="0.2">
      <c r="A2" s="235"/>
      <c r="B2" s="231"/>
      <c r="D2" s="231"/>
      <c r="E2" s="231"/>
      <c r="F2" s="233"/>
      <c r="G2" s="236" t="s">
        <v>163</v>
      </c>
    </row>
    <row r="3" spans="1:7" s="232" customFormat="1" ht="15" x14ac:dyDescent="0.2">
      <c r="A3" s="235"/>
      <c r="B3" s="231"/>
      <c r="D3" s="231"/>
      <c r="E3" s="231"/>
      <c r="F3" s="233"/>
      <c r="G3" s="236" t="s">
        <v>152</v>
      </c>
    </row>
    <row r="4" spans="1:7" s="232" customFormat="1" ht="15" x14ac:dyDescent="0.2">
      <c r="A4" s="235" t="s">
        <v>227</v>
      </c>
      <c r="B4" s="231"/>
      <c r="D4" s="231"/>
      <c r="E4" s="231"/>
      <c r="F4" s="233"/>
      <c r="G4" s="236" t="s">
        <v>228</v>
      </c>
    </row>
    <row r="5" spans="1:7" s="232" customFormat="1" ht="15" x14ac:dyDescent="0.2">
      <c r="A5" s="235" t="s">
        <v>229</v>
      </c>
      <c r="B5" s="231"/>
      <c r="D5" s="231"/>
      <c r="E5" s="231"/>
      <c r="F5" s="233"/>
      <c r="G5" s="236" t="s">
        <v>229</v>
      </c>
    </row>
    <row r="6" spans="1:7" s="232" customFormat="1" ht="15" x14ac:dyDescent="0.2">
      <c r="B6" s="231"/>
      <c r="D6" s="231"/>
      <c r="E6" s="231"/>
      <c r="F6" s="233"/>
      <c r="G6" s="236"/>
    </row>
    <row r="7" spans="1:7" s="232" customFormat="1" ht="15" x14ac:dyDescent="0.2">
      <c r="B7" s="231"/>
      <c r="D7" s="231"/>
      <c r="E7" s="231"/>
      <c r="F7" s="233"/>
      <c r="G7" s="236"/>
    </row>
    <row r="8" spans="1:7" s="237" customFormat="1" ht="15" customHeight="1" x14ac:dyDescent="0.2">
      <c r="A8" s="530" t="s">
        <v>414</v>
      </c>
      <c r="B8" s="531"/>
      <c r="C8" s="531"/>
      <c r="D8" s="531"/>
      <c r="E8" s="531"/>
      <c r="F8" s="531"/>
      <c r="G8" s="531"/>
    </row>
    <row r="9" spans="1:7" s="237" customFormat="1" ht="37.5" customHeight="1" x14ac:dyDescent="0.2">
      <c r="A9" s="532" t="s">
        <v>415</v>
      </c>
      <c r="B9" s="531"/>
      <c r="C9" s="531"/>
      <c r="D9" s="531"/>
      <c r="E9" s="531"/>
      <c r="F9" s="531"/>
      <c r="G9" s="531"/>
    </row>
    <row r="11" spans="1:7" ht="36.75" customHeight="1" x14ac:dyDescent="0.2">
      <c r="A11" s="241" t="s">
        <v>162</v>
      </c>
      <c r="B11" s="241" t="s">
        <v>233</v>
      </c>
      <c r="C11" s="241" t="s">
        <v>234</v>
      </c>
      <c r="D11" s="241" t="s">
        <v>235</v>
      </c>
      <c r="E11" s="241" t="s">
        <v>236</v>
      </c>
      <c r="F11" s="242" t="s">
        <v>237</v>
      </c>
      <c r="G11" s="242" t="s">
        <v>238</v>
      </c>
    </row>
    <row r="12" spans="1:7" ht="18.75" customHeight="1" x14ac:dyDescent="0.2">
      <c r="A12" s="535" t="s">
        <v>230</v>
      </c>
      <c r="B12" s="535"/>
      <c r="C12" s="535"/>
      <c r="D12" s="535"/>
      <c r="E12" s="535"/>
      <c r="F12" s="535"/>
      <c r="G12" s="535"/>
    </row>
    <row r="13" spans="1:7" ht="15.75" customHeight="1" x14ac:dyDescent="0.2">
      <c r="A13" s="243">
        <v>1</v>
      </c>
      <c r="B13" s="243" t="s">
        <v>239</v>
      </c>
      <c r="C13" s="244" t="s">
        <v>416</v>
      </c>
      <c r="D13" s="243"/>
      <c r="E13" s="243"/>
      <c r="F13" s="245"/>
      <c r="G13" s="245">
        <f>ROUND(E13*F13,2)</f>
        <v>0</v>
      </c>
    </row>
    <row r="14" spans="1:7" ht="15.75" customHeight="1" x14ac:dyDescent="0.2">
      <c r="A14" s="243">
        <v>2</v>
      </c>
      <c r="B14" s="243" t="s">
        <v>239</v>
      </c>
      <c r="C14" s="244" t="s">
        <v>417</v>
      </c>
      <c r="D14" s="243"/>
      <c r="E14" s="243"/>
      <c r="F14" s="245"/>
      <c r="G14" s="245">
        <f t="shared" ref="G14:G57" si="0">ROUND(E14*F14,2)</f>
        <v>0</v>
      </c>
    </row>
    <row r="15" spans="1:7" ht="15.75" customHeight="1" x14ac:dyDescent="0.2">
      <c r="A15" s="243">
        <v>3</v>
      </c>
      <c r="B15" s="243" t="s">
        <v>239</v>
      </c>
      <c r="C15" s="244" t="s">
        <v>418</v>
      </c>
      <c r="D15" s="243"/>
      <c r="E15" s="243"/>
      <c r="F15" s="245"/>
      <c r="G15" s="245">
        <f t="shared" si="0"/>
        <v>0</v>
      </c>
    </row>
    <row r="16" spans="1:7" ht="15.75" customHeight="1" x14ac:dyDescent="0.2">
      <c r="A16" s="243">
        <v>4</v>
      </c>
      <c r="B16" s="243" t="s">
        <v>239</v>
      </c>
      <c r="C16" s="244" t="s">
        <v>419</v>
      </c>
      <c r="D16" s="243"/>
      <c r="E16" s="243"/>
      <c r="F16" s="245"/>
      <c r="G16" s="245">
        <f t="shared" si="0"/>
        <v>0</v>
      </c>
    </row>
    <row r="17" spans="1:7" ht="15.75" customHeight="1" x14ac:dyDescent="0.2">
      <c r="A17" s="243">
        <v>5</v>
      </c>
      <c r="B17" s="243" t="s">
        <v>239</v>
      </c>
      <c r="C17" s="244" t="s">
        <v>420</v>
      </c>
      <c r="D17" s="243"/>
      <c r="E17" s="243"/>
      <c r="F17" s="245"/>
      <c r="G17" s="245">
        <f t="shared" si="0"/>
        <v>0</v>
      </c>
    </row>
    <row r="18" spans="1:7" ht="15.75" customHeight="1" x14ac:dyDescent="0.2">
      <c r="A18" s="243">
        <v>6</v>
      </c>
      <c r="B18" s="243" t="s">
        <v>239</v>
      </c>
      <c r="C18" s="244" t="s">
        <v>421</v>
      </c>
      <c r="D18" s="243"/>
      <c r="E18" s="243"/>
      <c r="F18" s="245"/>
      <c r="G18" s="245">
        <f t="shared" si="0"/>
        <v>0</v>
      </c>
    </row>
    <row r="19" spans="1:7" ht="15.75" customHeight="1" x14ac:dyDescent="0.2">
      <c r="A19" s="243">
        <v>7</v>
      </c>
      <c r="B19" s="243" t="s">
        <v>239</v>
      </c>
      <c r="C19" s="244" t="s">
        <v>422</v>
      </c>
      <c r="D19" s="243"/>
      <c r="E19" s="243"/>
      <c r="F19" s="245"/>
      <c r="G19" s="245">
        <f t="shared" si="0"/>
        <v>0</v>
      </c>
    </row>
    <row r="20" spans="1:7" ht="15.75" customHeight="1" x14ac:dyDescent="0.2">
      <c r="A20" s="243">
        <v>8</v>
      </c>
      <c r="B20" s="243" t="s">
        <v>239</v>
      </c>
      <c r="C20" s="244" t="s">
        <v>423</v>
      </c>
      <c r="D20" s="243"/>
      <c r="E20" s="243"/>
      <c r="F20" s="245"/>
      <c r="G20" s="245">
        <f t="shared" si="0"/>
        <v>0</v>
      </c>
    </row>
    <row r="21" spans="1:7" ht="15.75" customHeight="1" x14ac:dyDescent="0.2">
      <c r="A21" s="243">
        <v>9</v>
      </c>
      <c r="B21" s="243" t="s">
        <v>239</v>
      </c>
      <c r="C21" s="244" t="s">
        <v>424</v>
      </c>
      <c r="D21" s="243"/>
      <c r="E21" s="243"/>
      <c r="F21" s="245"/>
      <c r="G21" s="245">
        <f t="shared" si="0"/>
        <v>0</v>
      </c>
    </row>
    <row r="22" spans="1:7" ht="15.75" customHeight="1" x14ac:dyDescent="0.2">
      <c r="A22" s="243">
        <v>10</v>
      </c>
      <c r="B22" s="243" t="s">
        <v>239</v>
      </c>
      <c r="C22" s="244" t="s">
        <v>425</v>
      </c>
      <c r="D22" s="243"/>
      <c r="E22" s="243"/>
      <c r="F22" s="245"/>
      <c r="G22" s="245">
        <f t="shared" si="0"/>
        <v>0</v>
      </c>
    </row>
    <row r="23" spans="1:7" ht="15.75" customHeight="1" x14ac:dyDescent="0.2">
      <c r="A23" s="243">
        <v>11</v>
      </c>
      <c r="B23" s="243" t="s">
        <v>239</v>
      </c>
      <c r="C23" s="244" t="s">
        <v>426</v>
      </c>
      <c r="D23" s="243"/>
      <c r="E23" s="243"/>
      <c r="F23" s="245"/>
      <c r="G23" s="245">
        <f t="shared" si="0"/>
        <v>0</v>
      </c>
    </row>
    <row r="24" spans="1:7" ht="15.75" customHeight="1" x14ac:dyDescent="0.2">
      <c r="A24" s="243">
        <v>12</v>
      </c>
      <c r="B24" s="243" t="s">
        <v>239</v>
      </c>
      <c r="C24" s="244" t="s">
        <v>427</v>
      </c>
      <c r="D24" s="243"/>
      <c r="E24" s="243"/>
      <c r="F24" s="245"/>
      <c r="G24" s="245">
        <f t="shared" si="0"/>
        <v>0</v>
      </c>
    </row>
    <row r="25" spans="1:7" ht="15.75" customHeight="1" x14ac:dyDescent="0.2">
      <c r="A25" s="243">
        <v>13</v>
      </c>
      <c r="B25" s="243" t="s">
        <v>239</v>
      </c>
      <c r="C25" s="244" t="s">
        <v>428</v>
      </c>
      <c r="D25" s="243"/>
      <c r="E25" s="243"/>
      <c r="F25" s="245"/>
      <c r="G25" s="245">
        <f t="shared" si="0"/>
        <v>0</v>
      </c>
    </row>
    <row r="26" spans="1:7" ht="15.75" customHeight="1" x14ac:dyDescent="0.2">
      <c r="A26" s="243">
        <v>14</v>
      </c>
      <c r="B26" s="243" t="s">
        <v>239</v>
      </c>
      <c r="C26" s="244" t="s">
        <v>429</v>
      </c>
      <c r="D26" s="243"/>
      <c r="E26" s="243"/>
      <c r="F26" s="245"/>
      <c r="G26" s="245">
        <f t="shared" si="0"/>
        <v>0</v>
      </c>
    </row>
    <row r="27" spans="1:7" ht="15.75" customHeight="1" x14ac:dyDescent="0.2">
      <c r="A27" s="243">
        <v>15</v>
      </c>
      <c r="B27" s="243" t="s">
        <v>239</v>
      </c>
      <c r="C27" s="244" t="s">
        <v>430</v>
      </c>
      <c r="D27" s="243"/>
      <c r="E27" s="243"/>
      <c r="F27" s="245"/>
      <c r="G27" s="245">
        <f t="shared" si="0"/>
        <v>0</v>
      </c>
    </row>
    <row r="28" spans="1:7" ht="15.75" customHeight="1" x14ac:dyDescent="0.2">
      <c r="A28" s="243">
        <v>16</v>
      </c>
      <c r="B28" s="243" t="s">
        <v>239</v>
      </c>
      <c r="C28" s="244" t="s">
        <v>431</v>
      </c>
      <c r="D28" s="243"/>
      <c r="E28" s="243"/>
      <c r="F28" s="245"/>
      <c r="G28" s="245">
        <f t="shared" si="0"/>
        <v>0</v>
      </c>
    </row>
    <row r="29" spans="1:7" ht="15.75" customHeight="1" x14ac:dyDescent="0.2">
      <c r="A29" s="243">
        <v>17</v>
      </c>
      <c r="B29" s="243" t="s">
        <v>239</v>
      </c>
      <c r="C29" s="244" t="s">
        <v>432</v>
      </c>
      <c r="D29" s="243"/>
      <c r="E29" s="243"/>
      <c r="F29" s="245"/>
      <c r="G29" s="245">
        <f t="shared" si="0"/>
        <v>0</v>
      </c>
    </row>
    <row r="30" spans="1:7" ht="15.75" customHeight="1" x14ac:dyDescent="0.2">
      <c r="A30" s="243">
        <v>18</v>
      </c>
      <c r="B30" s="243" t="s">
        <v>239</v>
      </c>
      <c r="C30" s="244" t="s">
        <v>433</v>
      </c>
      <c r="D30" s="243"/>
      <c r="E30" s="243"/>
      <c r="F30" s="245"/>
      <c r="G30" s="245">
        <f t="shared" si="0"/>
        <v>0</v>
      </c>
    </row>
    <row r="31" spans="1:7" ht="15.75" customHeight="1" x14ac:dyDescent="0.2">
      <c r="A31" s="243">
        <v>19</v>
      </c>
      <c r="B31" s="243" t="s">
        <v>239</v>
      </c>
      <c r="C31" s="244" t="s">
        <v>225</v>
      </c>
      <c r="D31" s="243"/>
      <c r="E31" s="243"/>
      <c r="F31" s="245"/>
      <c r="G31" s="245">
        <f t="shared" si="0"/>
        <v>0</v>
      </c>
    </row>
    <row r="32" spans="1:7" ht="15.75" customHeight="1" x14ac:dyDescent="0.2">
      <c r="A32" s="243">
        <v>20</v>
      </c>
      <c r="B32" s="243" t="s">
        <v>239</v>
      </c>
      <c r="C32" s="244" t="s">
        <v>434</v>
      </c>
      <c r="D32" s="243"/>
      <c r="E32" s="243"/>
      <c r="F32" s="245"/>
      <c r="G32" s="245">
        <f t="shared" si="0"/>
        <v>0</v>
      </c>
    </row>
    <row r="33" spans="1:7" ht="15.75" customHeight="1" x14ac:dyDescent="0.2">
      <c r="A33" s="243">
        <v>21</v>
      </c>
      <c r="B33" s="243" t="s">
        <v>239</v>
      </c>
      <c r="C33" s="244" t="s">
        <v>355</v>
      </c>
      <c r="D33" s="243"/>
      <c r="E33" s="243"/>
      <c r="F33" s="245"/>
      <c r="G33" s="245">
        <f t="shared" si="0"/>
        <v>0</v>
      </c>
    </row>
    <row r="34" spans="1:7" ht="15.75" customHeight="1" x14ac:dyDescent="0.2">
      <c r="A34" s="243">
        <v>22</v>
      </c>
      <c r="B34" s="243" t="s">
        <v>239</v>
      </c>
      <c r="C34" s="244" t="s">
        <v>223</v>
      </c>
      <c r="D34" s="243"/>
      <c r="E34" s="243"/>
      <c r="F34" s="245"/>
      <c r="G34" s="245">
        <f t="shared" si="0"/>
        <v>0</v>
      </c>
    </row>
    <row r="35" spans="1:7" ht="15.75" customHeight="1" x14ac:dyDescent="0.2">
      <c r="A35" s="243">
        <v>23</v>
      </c>
      <c r="B35" s="243" t="s">
        <v>239</v>
      </c>
      <c r="C35" s="244" t="s">
        <v>435</v>
      </c>
      <c r="D35" s="243"/>
      <c r="E35" s="243"/>
      <c r="F35" s="245"/>
      <c r="G35" s="245">
        <f t="shared" si="0"/>
        <v>0</v>
      </c>
    </row>
    <row r="36" spans="1:7" ht="15.75" customHeight="1" x14ac:dyDescent="0.2">
      <c r="A36" s="243">
        <v>24</v>
      </c>
      <c r="B36" s="243" t="s">
        <v>239</v>
      </c>
      <c r="C36" s="244" t="s">
        <v>436</v>
      </c>
      <c r="D36" s="243"/>
      <c r="E36" s="243"/>
      <c r="F36" s="245"/>
      <c r="G36" s="245">
        <f t="shared" si="0"/>
        <v>0</v>
      </c>
    </row>
    <row r="37" spans="1:7" ht="15.75" customHeight="1" x14ac:dyDescent="0.2">
      <c r="A37" s="243">
        <v>25</v>
      </c>
      <c r="B37" s="243" t="s">
        <v>239</v>
      </c>
      <c r="C37" s="244" t="s">
        <v>437</v>
      </c>
      <c r="D37" s="243"/>
      <c r="E37" s="243"/>
      <c r="F37" s="245"/>
      <c r="G37" s="245">
        <f t="shared" si="0"/>
        <v>0</v>
      </c>
    </row>
    <row r="38" spans="1:7" ht="15.75" customHeight="1" x14ac:dyDescent="0.2">
      <c r="A38" s="243">
        <v>26</v>
      </c>
      <c r="B38" s="243" t="s">
        <v>239</v>
      </c>
      <c r="C38" s="244" t="s">
        <v>438</v>
      </c>
      <c r="D38" s="243"/>
      <c r="E38" s="243"/>
      <c r="F38" s="245"/>
      <c r="G38" s="245">
        <f t="shared" si="0"/>
        <v>0</v>
      </c>
    </row>
    <row r="39" spans="1:7" ht="15.75" customHeight="1" x14ac:dyDescent="0.2">
      <c r="A39" s="243">
        <v>27</v>
      </c>
      <c r="B39" s="243" t="s">
        <v>239</v>
      </c>
      <c r="C39" s="244" t="s">
        <v>439</v>
      </c>
      <c r="D39" s="243"/>
      <c r="E39" s="243"/>
      <c r="F39" s="245"/>
      <c r="G39" s="245">
        <f t="shared" si="0"/>
        <v>0</v>
      </c>
    </row>
    <row r="40" spans="1:7" ht="15.75" customHeight="1" x14ac:dyDescent="0.2">
      <c r="A40" s="243">
        <v>28</v>
      </c>
      <c r="B40" s="243" t="s">
        <v>239</v>
      </c>
      <c r="C40" s="244" t="s">
        <v>440</v>
      </c>
      <c r="D40" s="243"/>
      <c r="E40" s="243"/>
      <c r="F40" s="245"/>
      <c r="G40" s="245">
        <f t="shared" si="0"/>
        <v>0</v>
      </c>
    </row>
    <row r="41" spans="1:7" ht="15.75" customHeight="1" x14ac:dyDescent="0.2">
      <c r="A41" s="243">
        <v>29</v>
      </c>
      <c r="B41" s="243" t="s">
        <v>239</v>
      </c>
      <c r="C41" s="244" t="s">
        <v>441</v>
      </c>
      <c r="D41" s="243"/>
      <c r="E41" s="243"/>
      <c r="F41" s="245"/>
      <c r="G41" s="245">
        <f t="shared" si="0"/>
        <v>0</v>
      </c>
    </row>
    <row r="42" spans="1:7" ht="15.75" customHeight="1" x14ac:dyDescent="0.2">
      <c r="A42" s="243">
        <v>30</v>
      </c>
      <c r="B42" s="243" t="s">
        <v>239</v>
      </c>
      <c r="C42" s="244" t="s">
        <v>442</v>
      </c>
      <c r="D42" s="243"/>
      <c r="E42" s="243"/>
      <c r="F42" s="245"/>
      <c r="G42" s="245">
        <f t="shared" si="0"/>
        <v>0</v>
      </c>
    </row>
    <row r="43" spans="1:7" ht="15.75" customHeight="1" x14ac:dyDescent="0.2">
      <c r="A43" s="243">
        <v>31</v>
      </c>
      <c r="B43" s="243" t="s">
        <v>239</v>
      </c>
      <c r="C43" s="244" t="s">
        <v>443</v>
      </c>
      <c r="D43" s="243"/>
      <c r="E43" s="243"/>
      <c r="F43" s="245"/>
      <c r="G43" s="245">
        <f t="shared" si="0"/>
        <v>0</v>
      </c>
    </row>
    <row r="44" spans="1:7" ht="15.75" customHeight="1" x14ac:dyDescent="0.2">
      <c r="A44" s="243">
        <v>32</v>
      </c>
      <c r="B44" s="243" t="s">
        <v>239</v>
      </c>
      <c r="C44" s="244" t="s">
        <v>444</v>
      </c>
      <c r="D44" s="243"/>
      <c r="E44" s="243"/>
      <c r="F44" s="245"/>
      <c r="G44" s="245">
        <f t="shared" si="0"/>
        <v>0</v>
      </c>
    </row>
    <row r="45" spans="1:7" ht="15.75" customHeight="1" x14ac:dyDescent="0.2">
      <c r="A45" s="243">
        <v>33</v>
      </c>
      <c r="B45" s="243" t="s">
        <v>239</v>
      </c>
      <c r="C45" s="244" t="s">
        <v>445</v>
      </c>
      <c r="D45" s="243"/>
      <c r="E45" s="243"/>
      <c r="F45" s="245"/>
      <c r="G45" s="245">
        <f t="shared" si="0"/>
        <v>0</v>
      </c>
    </row>
    <row r="46" spans="1:7" ht="15.75" customHeight="1" x14ac:dyDescent="0.2">
      <c r="A46" s="243">
        <v>34</v>
      </c>
      <c r="B46" s="243" t="s">
        <v>239</v>
      </c>
      <c r="C46" s="244" t="s">
        <v>446</v>
      </c>
      <c r="D46" s="243"/>
      <c r="E46" s="243"/>
      <c r="F46" s="245"/>
      <c r="G46" s="245">
        <f t="shared" si="0"/>
        <v>0</v>
      </c>
    </row>
    <row r="47" spans="1:7" ht="15.75" customHeight="1" x14ac:dyDescent="0.2">
      <c r="A47" s="243">
        <v>35</v>
      </c>
      <c r="B47" s="243" t="s">
        <v>239</v>
      </c>
      <c r="C47" s="244" t="s">
        <v>447</v>
      </c>
      <c r="D47" s="243"/>
      <c r="E47" s="243"/>
      <c r="F47" s="245"/>
      <c r="G47" s="245">
        <f t="shared" si="0"/>
        <v>0</v>
      </c>
    </row>
    <row r="48" spans="1:7" ht="15.75" customHeight="1" x14ac:dyDescent="0.2">
      <c r="A48" s="243">
        <v>36</v>
      </c>
      <c r="B48" s="243" t="s">
        <v>239</v>
      </c>
      <c r="C48" s="244" t="s">
        <v>448</v>
      </c>
      <c r="D48" s="243"/>
      <c r="E48" s="243"/>
      <c r="F48" s="245"/>
      <c r="G48" s="245">
        <f t="shared" si="0"/>
        <v>0</v>
      </c>
    </row>
    <row r="49" spans="1:7" ht="15.75" customHeight="1" x14ac:dyDescent="0.2">
      <c r="A49" s="243">
        <v>37</v>
      </c>
      <c r="B49" s="243" t="s">
        <v>239</v>
      </c>
      <c r="C49" s="244" t="s">
        <v>449</v>
      </c>
      <c r="D49" s="243"/>
      <c r="E49" s="243"/>
      <c r="F49" s="245"/>
      <c r="G49" s="245">
        <f t="shared" si="0"/>
        <v>0</v>
      </c>
    </row>
    <row r="50" spans="1:7" ht="15.75" customHeight="1" x14ac:dyDescent="0.2">
      <c r="A50" s="243">
        <v>38</v>
      </c>
      <c r="B50" s="243" t="s">
        <v>239</v>
      </c>
      <c r="C50" s="244" t="s">
        <v>450</v>
      </c>
      <c r="D50" s="243"/>
      <c r="E50" s="243"/>
      <c r="F50" s="245"/>
      <c r="G50" s="245">
        <f t="shared" si="0"/>
        <v>0</v>
      </c>
    </row>
    <row r="51" spans="1:7" ht="15.75" customHeight="1" x14ac:dyDescent="0.2">
      <c r="A51" s="243">
        <v>39</v>
      </c>
      <c r="B51" s="243" t="s">
        <v>239</v>
      </c>
      <c r="C51" s="244" t="s">
        <v>451</v>
      </c>
      <c r="D51" s="243"/>
      <c r="E51" s="243"/>
      <c r="F51" s="245"/>
      <c r="G51" s="245">
        <f t="shared" si="0"/>
        <v>0</v>
      </c>
    </row>
    <row r="52" spans="1:7" ht="15.75" customHeight="1" x14ac:dyDescent="0.2">
      <c r="A52" s="243">
        <v>40</v>
      </c>
      <c r="B52" s="243" t="s">
        <v>239</v>
      </c>
      <c r="C52" s="244" t="s">
        <v>452</v>
      </c>
      <c r="D52" s="243"/>
      <c r="E52" s="243"/>
      <c r="F52" s="245"/>
      <c r="G52" s="245">
        <f t="shared" si="0"/>
        <v>0</v>
      </c>
    </row>
    <row r="53" spans="1:7" ht="15.75" customHeight="1" x14ac:dyDescent="0.2">
      <c r="A53" s="243">
        <v>41</v>
      </c>
      <c r="B53" s="243" t="s">
        <v>239</v>
      </c>
      <c r="C53" s="244" t="s">
        <v>453</v>
      </c>
      <c r="D53" s="243"/>
      <c r="E53" s="243"/>
      <c r="F53" s="245"/>
      <c r="G53" s="245">
        <f t="shared" si="0"/>
        <v>0</v>
      </c>
    </row>
    <row r="54" spans="1:7" ht="15.75" customHeight="1" x14ac:dyDescent="0.2">
      <c r="A54" s="243">
        <v>42</v>
      </c>
      <c r="B54" s="243" t="s">
        <v>239</v>
      </c>
      <c r="C54" s="244" t="s">
        <v>418</v>
      </c>
      <c r="D54" s="243"/>
      <c r="E54" s="243"/>
      <c r="F54" s="245"/>
      <c r="G54" s="245">
        <f t="shared" si="0"/>
        <v>0</v>
      </c>
    </row>
    <row r="55" spans="1:7" ht="15.75" customHeight="1" x14ac:dyDescent="0.2">
      <c r="A55" s="243">
        <v>43</v>
      </c>
      <c r="B55" s="243" t="s">
        <v>239</v>
      </c>
      <c r="C55" s="244" t="s">
        <v>454</v>
      </c>
      <c r="D55" s="243"/>
      <c r="E55" s="243"/>
      <c r="F55" s="245"/>
      <c r="G55" s="245">
        <f t="shared" si="0"/>
        <v>0</v>
      </c>
    </row>
    <row r="56" spans="1:7" ht="15.75" customHeight="1" x14ac:dyDescent="0.2">
      <c r="A56" s="243">
        <v>44</v>
      </c>
      <c r="B56" s="243" t="s">
        <v>239</v>
      </c>
      <c r="C56" s="244" t="s">
        <v>455</v>
      </c>
      <c r="D56" s="243"/>
      <c r="E56" s="243"/>
      <c r="F56" s="245"/>
      <c r="G56" s="245">
        <f t="shared" si="0"/>
        <v>0</v>
      </c>
    </row>
    <row r="57" spans="1:7" ht="15.75" customHeight="1" x14ac:dyDescent="0.2">
      <c r="A57" s="243">
        <v>45</v>
      </c>
      <c r="B57" s="243" t="s">
        <v>239</v>
      </c>
      <c r="C57" s="244" t="s">
        <v>456</v>
      </c>
      <c r="D57" s="243"/>
      <c r="E57" s="243"/>
      <c r="F57" s="245"/>
      <c r="G57" s="245">
        <f t="shared" si="0"/>
        <v>0</v>
      </c>
    </row>
    <row r="58" spans="1:7" ht="20.25" customHeight="1" x14ac:dyDescent="0.2">
      <c r="A58" s="527" t="s">
        <v>259</v>
      </c>
      <c r="B58" s="528"/>
      <c r="C58" s="528"/>
      <c r="D58" s="528"/>
      <c r="E58" s="528"/>
      <c r="F58" s="529"/>
      <c r="G58" s="282">
        <f>SUM(G13:G57)</f>
        <v>0</v>
      </c>
    </row>
    <row r="59" spans="1:7" ht="12.75" customHeight="1" x14ac:dyDescent="0.2">
      <c r="A59" s="533" t="s">
        <v>260</v>
      </c>
      <c r="B59" s="534"/>
      <c r="C59" s="534"/>
      <c r="D59" s="277"/>
      <c r="E59" s="277"/>
      <c r="F59" s="277"/>
      <c r="G59" s="278"/>
    </row>
    <row r="60" spans="1:7" x14ac:dyDescent="0.2">
      <c r="A60" s="243">
        <v>1</v>
      </c>
      <c r="B60" s="275">
        <v>2000046548</v>
      </c>
      <c r="C60" s="244" t="s">
        <v>457</v>
      </c>
      <c r="D60" s="243" t="s">
        <v>244</v>
      </c>
      <c r="E60" s="243">
        <v>2</v>
      </c>
      <c r="F60" s="245">
        <v>814.42</v>
      </c>
      <c r="G60" s="245">
        <f>ROUND(E60*F60,2)</f>
        <v>1628.84</v>
      </c>
    </row>
    <row r="61" spans="1:7" x14ac:dyDescent="0.2">
      <c r="A61" s="243">
        <v>2</v>
      </c>
      <c r="B61" s="275">
        <v>2000176567</v>
      </c>
      <c r="C61" s="244" t="s">
        <v>458</v>
      </c>
      <c r="D61" s="243" t="s">
        <v>244</v>
      </c>
      <c r="E61" s="243">
        <v>1</v>
      </c>
      <c r="F61" s="245">
        <v>1977.88</v>
      </c>
      <c r="G61" s="245">
        <f t="shared" ref="G61:G124" si="1">ROUND(E61*F61,2)</f>
        <v>1977.88</v>
      </c>
    </row>
    <row r="62" spans="1:7" x14ac:dyDescent="0.2">
      <c r="A62" s="243">
        <v>3</v>
      </c>
      <c r="B62" s="276">
        <v>2000111917</v>
      </c>
      <c r="C62" s="244" t="s">
        <v>459</v>
      </c>
      <c r="D62" s="243" t="s">
        <v>244</v>
      </c>
      <c r="E62" s="243">
        <v>1</v>
      </c>
      <c r="F62" s="245">
        <v>407.21</v>
      </c>
      <c r="G62" s="245">
        <f t="shared" si="1"/>
        <v>407.21</v>
      </c>
    </row>
    <row r="63" spans="1:7" x14ac:dyDescent="0.2">
      <c r="A63" s="243">
        <v>4</v>
      </c>
      <c r="B63" s="275">
        <v>2000009250</v>
      </c>
      <c r="C63" s="244" t="s">
        <v>460</v>
      </c>
      <c r="D63" s="243" t="s">
        <v>244</v>
      </c>
      <c r="E63" s="243">
        <v>1</v>
      </c>
      <c r="F63" s="245">
        <v>1977.88</v>
      </c>
      <c r="G63" s="245">
        <f t="shared" si="1"/>
        <v>1977.88</v>
      </c>
    </row>
    <row r="64" spans="1:7" x14ac:dyDescent="0.2">
      <c r="A64" s="243">
        <v>5</v>
      </c>
      <c r="B64" s="275">
        <v>2000006592</v>
      </c>
      <c r="C64" s="244" t="s">
        <v>461</v>
      </c>
      <c r="D64" s="243" t="s">
        <v>244</v>
      </c>
      <c r="E64" s="243">
        <v>1</v>
      </c>
      <c r="F64" s="245">
        <v>2675.96</v>
      </c>
      <c r="G64" s="245">
        <f t="shared" si="1"/>
        <v>2675.96</v>
      </c>
    </row>
    <row r="65" spans="1:7" x14ac:dyDescent="0.2">
      <c r="A65" s="243">
        <v>6</v>
      </c>
      <c r="B65" s="275">
        <v>2000128236</v>
      </c>
      <c r="C65" s="244" t="s">
        <v>462</v>
      </c>
      <c r="D65" s="243" t="s">
        <v>244</v>
      </c>
      <c r="E65" s="243">
        <v>1</v>
      </c>
      <c r="F65" s="245">
        <v>290.87</v>
      </c>
      <c r="G65" s="245">
        <f t="shared" si="1"/>
        <v>290.87</v>
      </c>
    </row>
    <row r="66" spans="1:7" x14ac:dyDescent="0.2">
      <c r="A66" s="243">
        <v>7</v>
      </c>
      <c r="B66" s="275"/>
      <c r="C66" s="244" t="s">
        <v>463</v>
      </c>
      <c r="D66" s="243" t="s">
        <v>244</v>
      </c>
      <c r="E66" s="243">
        <v>1</v>
      </c>
      <c r="F66" s="245">
        <v>250</v>
      </c>
      <c r="G66" s="245">
        <f t="shared" si="1"/>
        <v>250</v>
      </c>
    </row>
    <row r="67" spans="1:7" x14ac:dyDescent="0.2">
      <c r="A67" s="243">
        <v>8</v>
      </c>
      <c r="B67" s="275"/>
      <c r="C67" s="244" t="s">
        <v>464</v>
      </c>
      <c r="D67" s="243" t="s">
        <v>244</v>
      </c>
      <c r="E67" s="243">
        <v>1</v>
      </c>
      <c r="F67" s="245"/>
      <c r="G67" s="245">
        <f t="shared" si="1"/>
        <v>0</v>
      </c>
    </row>
    <row r="68" spans="1:7" x14ac:dyDescent="0.2">
      <c r="A68" s="243">
        <v>9</v>
      </c>
      <c r="B68" s="275">
        <v>2000148203</v>
      </c>
      <c r="C68" s="244" t="s">
        <v>465</v>
      </c>
      <c r="D68" s="243" t="s">
        <v>244</v>
      </c>
      <c r="E68" s="243">
        <v>1</v>
      </c>
      <c r="F68" s="245">
        <v>1745.18</v>
      </c>
      <c r="G68" s="245">
        <f t="shared" si="1"/>
        <v>1745.18</v>
      </c>
    </row>
    <row r="69" spans="1:7" x14ac:dyDescent="0.2">
      <c r="A69" s="243">
        <v>10</v>
      </c>
      <c r="B69" s="275">
        <v>2000148325</v>
      </c>
      <c r="C69" s="244" t="s">
        <v>466</v>
      </c>
      <c r="D69" s="243" t="s">
        <v>244</v>
      </c>
      <c r="E69" s="243">
        <v>1</v>
      </c>
      <c r="F69" s="245">
        <v>581.73</v>
      </c>
      <c r="G69" s="245">
        <f t="shared" si="1"/>
        <v>581.73</v>
      </c>
    </row>
    <row r="70" spans="1:7" x14ac:dyDescent="0.2">
      <c r="A70" s="243">
        <v>11</v>
      </c>
      <c r="B70" s="275">
        <v>2000189767</v>
      </c>
      <c r="C70" s="244" t="s">
        <v>467</v>
      </c>
      <c r="D70" s="243" t="s">
        <v>244</v>
      </c>
      <c r="E70" s="243">
        <v>1</v>
      </c>
      <c r="F70" s="245">
        <v>1745.18</v>
      </c>
      <c r="G70" s="245">
        <f t="shared" si="1"/>
        <v>1745.18</v>
      </c>
    </row>
    <row r="71" spans="1:7" x14ac:dyDescent="0.2">
      <c r="A71" s="243">
        <v>12</v>
      </c>
      <c r="B71" s="275">
        <v>2000042305</v>
      </c>
      <c r="C71" s="244" t="s">
        <v>468</v>
      </c>
      <c r="D71" s="243" t="s">
        <v>244</v>
      </c>
      <c r="E71" s="243">
        <v>1</v>
      </c>
      <c r="F71" s="245">
        <v>2559.61</v>
      </c>
      <c r="G71" s="245">
        <f t="shared" si="1"/>
        <v>2559.61</v>
      </c>
    </row>
    <row r="72" spans="1:7" x14ac:dyDescent="0.2">
      <c r="A72" s="243">
        <v>13</v>
      </c>
      <c r="B72" s="275"/>
      <c r="C72" s="244" t="s">
        <v>469</v>
      </c>
      <c r="D72" s="243" t="s">
        <v>244</v>
      </c>
      <c r="E72" s="243">
        <v>1</v>
      </c>
      <c r="F72" s="245"/>
      <c r="G72" s="245">
        <f t="shared" si="1"/>
        <v>0</v>
      </c>
    </row>
    <row r="73" spans="1:7" x14ac:dyDescent="0.2">
      <c r="A73" s="243">
        <v>14</v>
      </c>
      <c r="B73" s="275">
        <v>2000183303</v>
      </c>
      <c r="C73" s="244" t="s">
        <v>470</v>
      </c>
      <c r="D73" s="243" t="s">
        <v>244</v>
      </c>
      <c r="E73" s="243">
        <v>1</v>
      </c>
      <c r="F73" s="245">
        <v>407.21</v>
      </c>
      <c r="G73" s="245">
        <f t="shared" si="1"/>
        <v>407.21</v>
      </c>
    </row>
    <row r="74" spans="1:7" x14ac:dyDescent="0.2">
      <c r="A74" s="243">
        <v>15</v>
      </c>
      <c r="B74" s="275"/>
      <c r="C74" s="244" t="s">
        <v>471</v>
      </c>
      <c r="D74" s="243" t="s">
        <v>244</v>
      </c>
      <c r="E74" s="243">
        <v>1</v>
      </c>
      <c r="F74" s="245"/>
      <c r="G74" s="245">
        <f t="shared" si="1"/>
        <v>0</v>
      </c>
    </row>
    <row r="75" spans="1:7" x14ac:dyDescent="0.2">
      <c r="A75" s="243">
        <v>16</v>
      </c>
      <c r="B75" s="275"/>
      <c r="C75" s="244" t="s">
        <v>472</v>
      </c>
      <c r="D75" s="243" t="s">
        <v>244</v>
      </c>
      <c r="E75" s="243">
        <v>1</v>
      </c>
      <c r="F75" s="245"/>
      <c r="G75" s="245">
        <f t="shared" si="1"/>
        <v>0</v>
      </c>
    </row>
    <row r="76" spans="1:7" x14ac:dyDescent="0.2">
      <c r="A76" s="243">
        <v>17</v>
      </c>
      <c r="B76" s="275"/>
      <c r="C76" s="244" t="s">
        <v>473</v>
      </c>
      <c r="D76" s="243" t="s">
        <v>244</v>
      </c>
      <c r="E76" s="243">
        <v>1</v>
      </c>
      <c r="F76" s="245"/>
      <c r="G76" s="245">
        <f t="shared" si="1"/>
        <v>0</v>
      </c>
    </row>
    <row r="77" spans="1:7" x14ac:dyDescent="0.2">
      <c r="A77" s="243">
        <v>18</v>
      </c>
      <c r="B77" s="275"/>
      <c r="C77" s="244" t="s">
        <v>474</v>
      </c>
      <c r="D77" s="243" t="s">
        <v>244</v>
      </c>
      <c r="E77" s="243">
        <v>1</v>
      </c>
      <c r="F77" s="245"/>
      <c r="G77" s="245">
        <f t="shared" si="1"/>
        <v>0</v>
      </c>
    </row>
    <row r="78" spans="1:7" x14ac:dyDescent="0.2">
      <c r="A78" s="243">
        <v>19</v>
      </c>
      <c r="B78" s="275"/>
      <c r="C78" s="244" t="s">
        <v>475</v>
      </c>
      <c r="D78" s="243" t="s">
        <v>244</v>
      </c>
      <c r="E78" s="243">
        <v>1</v>
      </c>
      <c r="F78" s="245"/>
      <c r="G78" s="245">
        <f t="shared" si="1"/>
        <v>0</v>
      </c>
    </row>
    <row r="79" spans="1:7" x14ac:dyDescent="0.2">
      <c r="A79" s="243">
        <v>20</v>
      </c>
      <c r="B79" s="275"/>
      <c r="C79" s="244" t="s">
        <v>476</v>
      </c>
      <c r="D79" s="243" t="s">
        <v>244</v>
      </c>
      <c r="E79" s="243">
        <v>1</v>
      </c>
      <c r="F79" s="245"/>
      <c r="G79" s="245">
        <f t="shared" si="1"/>
        <v>0</v>
      </c>
    </row>
    <row r="80" spans="1:7" x14ac:dyDescent="0.2">
      <c r="A80" s="243">
        <v>21</v>
      </c>
      <c r="B80" s="275">
        <v>2000150721</v>
      </c>
      <c r="C80" s="244" t="s">
        <v>477</v>
      </c>
      <c r="D80" s="243" t="s">
        <v>244</v>
      </c>
      <c r="E80" s="243">
        <v>1</v>
      </c>
      <c r="F80" s="245">
        <v>6980.75</v>
      </c>
      <c r="G80" s="245">
        <f t="shared" si="1"/>
        <v>6980.75</v>
      </c>
    </row>
    <row r="81" spans="1:7" x14ac:dyDescent="0.2">
      <c r="A81" s="243">
        <v>22</v>
      </c>
      <c r="B81" s="275"/>
      <c r="C81" s="244" t="s">
        <v>478</v>
      </c>
      <c r="D81" s="243" t="s">
        <v>244</v>
      </c>
      <c r="E81" s="243">
        <v>1</v>
      </c>
      <c r="F81" s="245"/>
      <c r="G81" s="245">
        <f t="shared" si="1"/>
        <v>0</v>
      </c>
    </row>
    <row r="82" spans="1:7" x14ac:dyDescent="0.2">
      <c r="A82" s="243">
        <v>23</v>
      </c>
      <c r="B82" s="275">
        <v>2000023166</v>
      </c>
      <c r="C82" s="244" t="s">
        <v>479</v>
      </c>
      <c r="D82" s="243" t="s">
        <v>244</v>
      </c>
      <c r="E82" s="243">
        <v>2</v>
      </c>
      <c r="F82" s="245">
        <v>198.95</v>
      </c>
      <c r="G82" s="245">
        <f t="shared" si="1"/>
        <v>397.9</v>
      </c>
    </row>
    <row r="83" spans="1:7" x14ac:dyDescent="0.2">
      <c r="A83" s="243">
        <v>24</v>
      </c>
      <c r="B83" s="275"/>
      <c r="C83" s="244" t="s">
        <v>480</v>
      </c>
      <c r="D83" s="243" t="s">
        <v>244</v>
      </c>
      <c r="E83" s="243">
        <v>1</v>
      </c>
      <c r="F83" s="245"/>
      <c r="G83" s="245">
        <f t="shared" si="1"/>
        <v>0</v>
      </c>
    </row>
    <row r="84" spans="1:7" x14ac:dyDescent="0.2">
      <c r="A84" s="243">
        <v>25</v>
      </c>
      <c r="B84" s="275"/>
      <c r="C84" s="244" t="s">
        <v>481</v>
      </c>
      <c r="D84" s="243" t="s">
        <v>244</v>
      </c>
      <c r="E84" s="243">
        <v>2</v>
      </c>
      <c r="F84" s="245"/>
      <c r="G84" s="245">
        <f t="shared" si="1"/>
        <v>0</v>
      </c>
    </row>
    <row r="85" spans="1:7" ht="25.5" x14ac:dyDescent="0.2">
      <c r="A85" s="243">
        <v>26</v>
      </c>
      <c r="B85" s="275"/>
      <c r="C85" s="244" t="s">
        <v>482</v>
      </c>
      <c r="D85" s="243" t="s">
        <v>244</v>
      </c>
      <c r="E85" s="243">
        <v>1</v>
      </c>
      <c r="F85" s="245"/>
      <c r="G85" s="245">
        <f t="shared" si="1"/>
        <v>0</v>
      </c>
    </row>
    <row r="86" spans="1:7" x14ac:dyDescent="0.2">
      <c r="A86" s="243">
        <v>27</v>
      </c>
      <c r="B86" s="275"/>
      <c r="C86" s="244" t="s">
        <v>483</v>
      </c>
      <c r="D86" s="243" t="s">
        <v>244</v>
      </c>
      <c r="E86" s="243">
        <v>1</v>
      </c>
      <c r="F86" s="245"/>
      <c r="G86" s="245">
        <f t="shared" si="1"/>
        <v>0</v>
      </c>
    </row>
    <row r="87" spans="1:7" x14ac:dyDescent="0.2">
      <c r="A87" s="243">
        <v>28</v>
      </c>
      <c r="B87" s="275"/>
      <c r="C87" s="244" t="s">
        <v>484</v>
      </c>
      <c r="D87" s="243" t="s">
        <v>244</v>
      </c>
      <c r="E87" s="243">
        <v>1</v>
      </c>
      <c r="F87" s="245"/>
      <c r="G87" s="245">
        <f t="shared" si="1"/>
        <v>0</v>
      </c>
    </row>
    <row r="88" spans="1:7" x14ac:dyDescent="0.2">
      <c r="A88" s="243">
        <v>29</v>
      </c>
      <c r="B88" s="275">
        <v>2000014703</v>
      </c>
      <c r="C88" s="244" t="s">
        <v>485</v>
      </c>
      <c r="D88" s="243" t="s">
        <v>244</v>
      </c>
      <c r="E88" s="243">
        <v>1</v>
      </c>
      <c r="F88" s="245">
        <v>34903.74</v>
      </c>
      <c r="G88" s="245">
        <f t="shared" si="1"/>
        <v>34903.74</v>
      </c>
    </row>
    <row r="89" spans="1:7" x14ac:dyDescent="0.2">
      <c r="A89" s="243">
        <v>30</v>
      </c>
      <c r="B89" s="275">
        <v>2000144694</v>
      </c>
      <c r="C89" s="244" t="s">
        <v>486</v>
      </c>
      <c r="D89" s="243" t="s">
        <v>244</v>
      </c>
      <c r="E89" s="243">
        <v>1</v>
      </c>
      <c r="F89" s="245"/>
      <c r="G89" s="245">
        <f t="shared" si="1"/>
        <v>0</v>
      </c>
    </row>
    <row r="90" spans="1:7" x14ac:dyDescent="0.2">
      <c r="A90" s="243">
        <v>31</v>
      </c>
      <c r="B90" s="275">
        <v>2000045481</v>
      </c>
      <c r="C90" s="244" t="s">
        <v>487</v>
      </c>
      <c r="D90" s="243" t="s">
        <v>244</v>
      </c>
      <c r="E90" s="243">
        <v>1</v>
      </c>
      <c r="F90" s="245"/>
      <c r="G90" s="245">
        <f t="shared" si="1"/>
        <v>0</v>
      </c>
    </row>
    <row r="91" spans="1:7" x14ac:dyDescent="0.2">
      <c r="A91" s="243">
        <v>32</v>
      </c>
      <c r="B91" s="275">
        <v>2000008928</v>
      </c>
      <c r="C91" s="244" t="s">
        <v>488</v>
      </c>
      <c r="D91" s="243" t="s">
        <v>244</v>
      </c>
      <c r="E91" s="243">
        <v>2</v>
      </c>
      <c r="F91" s="245"/>
      <c r="G91" s="245">
        <f t="shared" si="1"/>
        <v>0</v>
      </c>
    </row>
    <row r="92" spans="1:7" x14ac:dyDescent="0.2">
      <c r="A92" s="243">
        <v>33</v>
      </c>
      <c r="B92" s="275">
        <v>2000023582</v>
      </c>
      <c r="C92" s="244" t="s">
        <v>489</v>
      </c>
      <c r="D92" s="243" t="s">
        <v>244</v>
      </c>
      <c r="E92" s="243">
        <v>2</v>
      </c>
      <c r="F92" s="245">
        <v>1977.88</v>
      </c>
      <c r="G92" s="245">
        <f t="shared" si="1"/>
        <v>3955.76</v>
      </c>
    </row>
    <row r="93" spans="1:7" x14ac:dyDescent="0.2">
      <c r="A93" s="243">
        <v>34</v>
      </c>
      <c r="B93" s="275"/>
      <c r="C93" s="244" t="s">
        <v>490</v>
      </c>
      <c r="D93" s="243" t="s">
        <v>244</v>
      </c>
      <c r="E93" s="243">
        <v>2</v>
      </c>
      <c r="F93" s="245"/>
      <c r="G93" s="245">
        <f t="shared" si="1"/>
        <v>0</v>
      </c>
    </row>
    <row r="94" spans="1:7" x14ac:dyDescent="0.2">
      <c r="A94" s="243">
        <v>35</v>
      </c>
      <c r="B94" s="275">
        <v>2000312181</v>
      </c>
      <c r="C94" s="244" t="s">
        <v>491</v>
      </c>
      <c r="D94" s="243" t="s">
        <v>244</v>
      </c>
      <c r="E94" s="243">
        <v>2</v>
      </c>
      <c r="F94" s="245">
        <v>2559.61</v>
      </c>
      <c r="G94" s="245">
        <f t="shared" si="1"/>
        <v>5119.22</v>
      </c>
    </row>
    <row r="95" spans="1:7" x14ac:dyDescent="0.2">
      <c r="A95" s="243">
        <v>36</v>
      </c>
      <c r="B95" s="275">
        <v>2000000258</v>
      </c>
      <c r="C95" s="244" t="s">
        <v>492</v>
      </c>
      <c r="D95" s="243" t="s">
        <v>244</v>
      </c>
      <c r="E95" s="243">
        <v>8</v>
      </c>
      <c r="F95" s="245"/>
      <c r="G95" s="245">
        <f t="shared" si="1"/>
        <v>0</v>
      </c>
    </row>
    <row r="96" spans="1:7" ht="25.5" x14ac:dyDescent="0.2">
      <c r="A96" s="243">
        <v>37</v>
      </c>
      <c r="B96" s="275">
        <v>2000009151</v>
      </c>
      <c r="C96" s="244" t="s">
        <v>493</v>
      </c>
      <c r="D96" s="243" t="s">
        <v>244</v>
      </c>
      <c r="E96" s="243">
        <v>1</v>
      </c>
      <c r="F96" s="245">
        <v>1396.15</v>
      </c>
      <c r="G96" s="245">
        <f t="shared" si="1"/>
        <v>1396.15</v>
      </c>
    </row>
    <row r="97" spans="1:7" ht="25.5" x14ac:dyDescent="0.2">
      <c r="A97" s="243">
        <v>38</v>
      </c>
      <c r="B97" s="275">
        <v>2000007996</v>
      </c>
      <c r="C97" s="244" t="s">
        <v>494</v>
      </c>
      <c r="D97" s="243" t="s">
        <v>244</v>
      </c>
      <c r="E97" s="243">
        <v>2</v>
      </c>
      <c r="F97" s="245">
        <v>1396.15</v>
      </c>
      <c r="G97" s="245">
        <f t="shared" si="1"/>
        <v>2792.3</v>
      </c>
    </row>
    <row r="98" spans="1:7" x14ac:dyDescent="0.2">
      <c r="A98" s="243">
        <v>39</v>
      </c>
      <c r="B98" s="275">
        <v>2000031908</v>
      </c>
      <c r="C98" s="244" t="s">
        <v>495</v>
      </c>
      <c r="D98" s="243" t="s">
        <v>244</v>
      </c>
      <c r="E98" s="243">
        <v>2</v>
      </c>
      <c r="F98" s="245"/>
      <c r="G98" s="245">
        <f t="shared" si="1"/>
        <v>0</v>
      </c>
    </row>
    <row r="99" spans="1:7" x14ac:dyDescent="0.2">
      <c r="A99" s="243">
        <v>40</v>
      </c>
      <c r="B99" s="275">
        <v>2000275832</v>
      </c>
      <c r="C99" s="244" t="s">
        <v>496</v>
      </c>
      <c r="D99" s="243" t="s">
        <v>244</v>
      </c>
      <c r="E99" s="243">
        <v>2</v>
      </c>
      <c r="F99" s="245"/>
      <c r="G99" s="245">
        <f t="shared" si="1"/>
        <v>0</v>
      </c>
    </row>
    <row r="100" spans="1:7" x14ac:dyDescent="0.2">
      <c r="A100" s="243">
        <v>41</v>
      </c>
      <c r="B100" s="275"/>
      <c r="C100" s="244" t="s">
        <v>497</v>
      </c>
      <c r="D100" s="243" t="s">
        <v>244</v>
      </c>
      <c r="E100" s="243">
        <v>1</v>
      </c>
      <c r="F100" s="245"/>
      <c r="G100" s="245">
        <f t="shared" si="1"/>
        <v>0</v>
      </c>
    </row>
    <row r="101" spans="1:7" x14ac:dyDescent="0.2">
      <c r="A101" s="243">
        <v>42</v>
      </c>
      <c r="B101" s="275">
        <v>2000154345</v>
      </c>
      <c r="C101" s="244" t="s">
        <v>498</v>
      </c>
      <c r="D101" s="243" t="s">
        <v>244</v>
      </c>
      <c r="E101" s="243">
        <v>1</v>
      </c>
      <c r="F101" s="245">
        <v>1396.15</v>
      </c>
      <c r="G101" s="245">
        <f t="shared" si="1"/>
        <v>1396.15</v>
      </c>
    </row>
    <row r="102" spans="1:7" ht="25.5" x14ac:dyDescent="0.2">
      <c r="A102" s="243">
        <v>43</v>
      </c>
      <c r="B102" s="275">
        <v>2000178940</v>
      </c>
      <c r="C102" s="244" t="s">
        <v>499</v>
      </c>
      <c r="D102" s="243" t="s">
        <v>244</v>
      </c>
      <c r="E102" s="243">
        <v>4</v>
      </c>
      <c r="F102" s="245">
        <v>512.71</v>
      </c>
      <c r="G102" s="245">
        <f t="shared" si="1"/>
        <v>2050.84</v>
      </c>
    </row>
    <row r="103" spans="1:7" ht="25.5" x14ac:dyDescent="0.2">
      <c r="A103" s="243">
        <v>44</v>
      </c>
      <c r="B103" s="275">
        <v>2000003279</v>
      </c>
      <c r="C103" s="244" t="s">
        <v>500</v>
      </c>
      <c r="D103" s="243" t="s">
        <v>244</v>
      </c>
      <c r="E103" s="243">
        <v>4</v>
      </c>
      <c r="F103" s="245">
        <v>2464.9499999999998</v>
      </c>
      <c r="G103" s="245">
        <f t="shared" si="1"/>
        <v>9859.7999999999993</v>
      </c>
    </row>
    <row r="104" spans="1:7" x14ac:dyDescent="0.2">
      <c r="A104" s="243">
        <v>45</v>
      </c>
      <c r="B104" s="275"/>
      <c r="C104" s="244" t="s">
        <v>501</v>
      </c>
      <c r="D104" s="243" t="s">
        <v>244</v>
      </c>
      <c r="E104" s="243">
        <v>1</v>
      </c>
      <c r="F104" s="245"/>
      <c r="G104" s="245">
        <f t="shared" si="1"/>
        <v>0</v>
      </c>
    </row>
    <row r="105" spans="1:7" x14ac:dyDescent="0.2">
      <c r="A105" s="243">
        <v>46</v>
      </c>
      <c r="B105" s="275">
        <v>2000049454</v>
      </c>
      <c r="C105" s="244" t="s">
        <v>502</v>
      </c>
      <c r="D105" s="243" t="s">
        <v>244</v>
      </c>
      <c r="E105" s="243">
        <v>1</v>
      </c>
      <c r="F105" s="245"/>
      <c r="G105" s="245">
        <f t="shared" si="1"/>
        <v>0</v>
      </c>
    </row>
    <row r="106" spans="1:7" x14ac:dyDescent="0.2">
      <c r="A106" s="243">
        <v>47</v>
      </c>
      <c r="B106" s="275"/>
      <c r="C106" s="244" t="s">
        <v>503</v>
      </c>
      <c r="D106" s="243" t="s">
        <v>244</v>
      </c>
      <c r="E106" s="243">
        <v>1</v>
      </c>
      <c r="F106" s="245"/>
      <c r="G106" s="245">
        <f t="shared" si="1"/>
        <v>0</v>
      </c>
    </row>
    <row r="107" spans="1:7" x14ac:dyDescent="0.2">
      <c r="A107" s="243">
        <v>48</v>
      </c>
      <c r="B107" s="275"/>
      <c r="C107" s="244" t="s">
        <v>504</v>
      </c>
      <c r="D107" s="243" t="s">
        <v>244</v>
      </c>
      <c r="E107" s="243">
        <v>2</v>
      </c>
      <c r="F107" s="245"/>
      <c r="G107" s="245">
        <f t="shared" si="1"/>
        <v>0</v>
      </c>
    </row>
    <row r="108" spans="1:7" x14ac:dyDescent="0.2">
      <c r="A108" s="243">
        <v>49</v>
      </c>
      <c r="B108" s="275"/>
      <c r="C108" s="244" t="s">
        <v>505</v>
      </c>
      <c r="D108" s="243" t="s">
        <v>244</v>
      </c>
      <c r="E108" s="243">
        <v>1</v>
      </c>
      <c r="F108" s="245"/>
      <c r="G108" s="245">
        <f t="shared" si="1"/>
        <v>0</v>
      </c>
    </row>
    <row r="109" spans="1:7" x14ac:dyDescent="0.2">
      <c r="A109" s="243">
        <v>50</v>
      </c>
      <c r="B109" s="275">
        <v>2000022784</v>
      </c>
      <c r="C109" s="244" t="s">
        <v>506</v>
      </c>
      <c r="D109" s="243" t="s">
        <v>244</v>
      </c>
      <c r="E109" s="243">
        <v>1</v>
      </c>
      <c r="F109" s="245"/>
      <c r="G109" s="245">
        <f t="shared" si="1"/>
        <v>0</v>
      </c>
    </row>
    <row r="110" spans="1:7" x14ac:dyDescent="0.2">
      <c r="A110" s="243">
        <v>51</v>
      </c>
      <c r="B110" s="275">
        <v>2000022512</v>
      </c>
      <c r="C110" s="244" t="s">
        <v>507</v>
      </c>
      <c r="D110" s="243" t="s">
        <v>244</v>
      </c>
      <c r="E110" s="243">
        <v>1</v>
      </c>
      <c r="F110" s="245">
        <v>5422.9</v>
      </c>
      <c r="G110" s="245">
        <f t="shared" si="1"/>
        <v>5422.9</v>
      </c>
    </row>
    <row r="111" spans="1:7" x14ac:dyDescent="0.2">
      <c r="A111" s="243">
        <v>52</v>
      </c>
      <c r="B111" s="275"/>
      <c r="C111" s="244" t="s">
        <v>508</v>
      </c>
      <c r="D111" s="243" t="s">
        <v>244</v>
      </c>
      <c r="E111" s="243">
        <v>1</v>
      </c>
      <c r="F111" s="245"/>
      <c r="G111" s="245">
        <f t="shared" si="1"/>
        <v>0</v>
      </c>
    </row>
    <row r="112" spans="1:7" x14ac:dyDescent="0.2">
      <c r="A112" s="243">
        <v>53</v>
      </c>
      <c r="B112" s="275">
        <v>2000130563</v>
      </c>
      <c r="C112" s="244" t="s">
        <v>509</v>
      </c>
      <c r="D112" s="243" t="s">
        <v>244</v>
      </c>
      <c r="E112" s="243">
        <v>1</v>
      </c>
      <c r="F112" s="245"/>
      <c r="G112" s="245">
        <f t="shared" si="1"/>
        <v>0</v>
      </c>
    </row>
    <row r="113" spans="1:7" x14ac:dyDescent="0.2">
      <c r="A113" s="243">
        <v>54</v>
      </c>
      <c r="B113" s="275">
        <v>2000285940</v>
      </c>
      <c r="C113" s="244" t="s">
        <v>510</v>
      </c>
      <c r="D113" s="243" t="s">
        <v>244</v>
      </c>
      <c r="E113" s="243">
        <v>1</v>
      </c>
      <c r="F113" s="245">
        <v>3746.73</v>
      </c>
      <c r="G113" s="245">
        <f t="shared" si="1"/>
        <v>3746.73</v>
      </c>
    </row>
    <row r="114" spans="1:7" x14ac:dyDescent="0.2">
      <c r="A114" s="243">
        <v>55</v>
      </c>
      <c r="B114" s="275"/>
      <c r="C114" s="244" t="s">
        <v>511</v>
      </c>
      <c r="D114" s="243" t="s">
        <v>244</v>
      </c>
      <c r="E114" s="243">
        <v>1</v>
      </c>
      <c r="F114" s="245"/>
      <c r="G114" s="245">
        <f t="shared" si="1"/>
        <v>0</v>
      </c>
    </row>
    <row r="115" spans="1:7" x14ac:dyDescent="0.2">
      <c r="A115" s="243">
        <v>56</v>
      </c>
      <c r="B115" s="275"/>
      <c r="C115" s="244" t="s">
        <v>512</v>
      </c>
      <c r="D115" s="243" t="s">
        <v>244</v>
      </c>
      <c r="E115" s="243">
        <v>6</v>
      </c>
      <c r="F115" s="245"/>
      <c r="G115" s="245">
        <f t="shared" si="1"/>
        <v>0</v>
      </c>
    </row>
    <row r="116" spans="1:7" x14ac:dyDescent="0.2">
      <c r="A116" s="243">
        <v>57</v>
      </c>
      <c r="B116" s="275"/>
      <c r="C116" s="244" t="s">
        <v>513</v>
      </c>
      <c r="D116" s="243" t="s">
        <v>244</v>
      </c>
      <c r="E116" s="243">
        <v>6</v>
      </c>
      <c r="F116" s="245"/>
      <c r="G116" s="245">
        <f t="shared" si="1"/>
        <v>0</v>
      </c>
    </row>
    <row r="117" spans="1:7" x14ac:dyDescent="0.2">
      <c r="A117" s="243">
        <v>58</v>
      </c>
      <c r="B117" s="275"/>
      <c r="C117" s="244" t="s">
        <v>514</v>
      </c>
      <c r="D117" s="243" t="s">
        <v>244</v>
      </c>
      <c r="E117" s="243">
        <v>6</v>
      </c>
      <c r="F117" s="245"/>
      <c r="G117" s="245">
        <f t="shared" si="1"/>
        <v>0</v>
      </c>
    </row>
    <row r="118" spans="1:7" x14ac:dyDescent="0.2">
      <c r="A118" s="243">
        <v>59</v>
      </c>
      <c r="B118" s="275"/>
      <c r="C118" s="244" t="s">
        <v>515</v>
      </c>
      <c r="D118" s="243" t="s">
        <v>244</v>
      </c>
      <c r="E118" s="243">
        <v>6</v>
      </c>
      <c r="F118" s="245"/>
      <c r="G118" s="245">
        <f t="shared" si="1"/>
        <v>0</v>
      </c>
    </row>
    <row r="119" spans="1:7" x14ac:dyDescent="0.2">
      <c r="A119" s="243">
        <v>60</v>
      </c>
      <c r="B119" s="275"/>
      <c r="C119" s="244" t="s">
        <v>516</v>
      </c>
      <c r="D119" s="243" t="s">
        <v>244</v>
      </c>
      <c r="E119" s="243">
        <v>1</v>
      </c>
      <c r="F119" s="245"/>
      <c r="G119" s="245">
        <f t="shared" si="1"/>
        <v>0</v>
      </c>
    </row>
    <row r="120" spans="1:7" x14ac:dyDescent="0.2">
      <c r="A120" s="243">
        <v>61</v>
      </c>
      <c r="B120" s="275"/>
      <c r="C120" s="244" t="s">
        <v>517</v>
      </c>
      <c r="D120" s="243" t="s">
        <v>244</v>
      </c>
      <c r="E120" s="243">
        <v>1</v>
      </c>
      <c r="F120" s="245"/>
      <c r="G120" s="245">
        <f t="shared" si="1"/>
        <v>0</v>
      </c>
    </row>
    <row r="121" spans="1:7" x14ac:dyDescent="0.2">
      <c r="A121" s="243">
        <v>62</v>
      </c>
      <c r="B121" s="275">
        <v>2000023078</v>
      </c>
      <c r="C121" s="244" t="s">
        <v>518</v>
      </c>
      <c r="D121" s="243" t="s">
        <v>244</v>
      </c>
      <c r="E121" s="243">
        <v>2</v>
      </c>
      <c r="F121" s="245">
        <v>1084.58</v>
      </c>
      <c r="G121" s="245">
        <f t="shared" si="1"/>
        <v>2169.16</v>
      </c>
    </row>
    <row r="122" spans="1:7" x14ac:dyDescent="0.2">
      <c r="A122" s="243">
        <v>63</v>
      </c>
      <c r="B122" s="275"/>
      <c r="C122" s="244" t="s">
        <v>519</v>
      </c>
      <c r="D122" s="243" t="s">
        <v>244</v>
      </c>
      <c r="E122" s="243">
        <v>2</v>
      </c>
      <c r="F122" s="245"/>
      <c r="G122" s="245">
        <f t="shared" si="1"/>
        <v>0</v>
      </c>
    </row>
    <row r="123" spans="1:7" x14ac:dyDescent="0.2">
      <c r="A123" s="243">
        <v>64</v>
      </c>
      <c r="B123" s="275">
        <v>2000111917</v>
      </c>
      <c r="C123" s="244" t="s">
        <v>459</v>
      </c>
      <c r="D123" s="243" t="s">
        <v>244</v>
      </c>
      <c r="E123" s="243">
        <v>2</v>
      </c>
      <c r="F123" s="245">
        <v>345.09</v>
      </c>
      <c r="G123" s="245">
        <f t="shared" si="1"/>
        <v>690.18</v>
      </c>
    </row>
    <row r="124" spans="1:7" x14ac:dyDescent="0.2">
      <c r="A124" s="243">
        <v>65</v>
      </c>
      <c r="B124" s="275"/>
      <c r="C124" s="244" t="s">
        <v>520</v>
      </c>
      <c r="D124" s="243" t="s">
        <v>244</v>
      </c>
      <c r="E124" s="243">
        <v>2</v>
      </c>
      <c r="F124" s="245"/>
      <c r="G124" s="245">
        <f t="shared" si="1"/>
        <v>0</v>
      </c>
    </row>
    <row r="125" spans="1:7" x14ac:dyDescent="0.2">
      <c r="A125" s="243">
        <v>66</v>
      </c>
      <c r="B125" s="275">
        <v>2000050401</v>
      </c>
      <c r="C125" s="244" t="s">
        <v>521</v>
      </c>
      <c r="D125" s="243" t="s">
        <v>244</v>
      </c>
      <c r="E125" s="243">
        <v>1</v>
      </c>
      <c r="F125" s="245"/>
      <c r="G125" s="245">
        <f>ROUND(E125*F125,2)</f>
        <v>0</v>
      </c>
    </row>
    <row r="126" spans="1:7" x14ac:dyDescent="0.2">
      <c r="A126" s="243">
        <v>67</v>
      </c>
      <c r="B126" s="275">
        <v>2000114919</v>
      </c>
      <c r="C126" s="244" t="s">
        <v>522</v>
      </c>
      <c r="D126" s="243" t="s">
        <v>244</v>
      </c>
      <c r="E126" s="243">
        <v>2</v>
      </c>
      <c r="F126" s="245">
        <v>1084.58</v>
      </c>
      <c r="G126" s="245">
        <f>ROUND(E126*F126,2)</f>
        <v>2169.16</v>
      </c>
    </row>
    <row r="127" spans="1:7" ht="20.25" customHeight="1" x14ac:dyDescent="0.2">
      <c r="A127" s="527" t="s">
        <v>292</v>
      </c>
      <c r="B127" s="528"/>
      <c r="C127" s="528"/>
      <c r="D127" s="528"/>
      <c r="E127" s="528"/>
      <c r="F127" s="529"/>
      <c r="G127" s="282">
        <f>SUM(G60:G126)</f>
        <v>99298.289999999979</v>
      </c>
    </row>
    <row r="128" spans="1:7" ht="20.25" customHeight="1" x14ac:dyDescent="0.2">
      <c r="A128" s="527" t="s">
        <v>293</v>
      </c>
      <c r="B128" s="528"/>
      <c r="C128" s="528"/>
      <c r="D128" s="528"/>
      <c r="E128" s="528"/>
      <c r="F128" s="529"/>
      <c r="G128" s="282">
        <f>ROUND(G127+G58,2)</f>
        <v>99298.29</v>
      </c>
    </row>
  </sheetData>
  <mergeCells count="7">
    <mergeCell ref="A128:F128"/>
    <mergeCell ref="A8:G8"/>
    <mergeCell ref="A9:G9"/>
    <mergeCell ref="A12:G12"/>
    <mergeCell ref="A58:F58"/>
    <mergeCell ref="A59:C59"/>
    <mergeCell ref="A127:F127"/>
  </mergeCells>
  <pageMargins left="0.22" right="0.2" top="0.36" bottom="0.33" header="0.19" footer="0.2"/>
  <pageSetup paperSize="9" scale="9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topLeftCell="A4" workbookViewId="0">
      <selection activeCell="A16" sqref="A16:A22"/>
    </sheetView>
  </sheetViews>
  <sheetFormatPr defaultRowHeight="12.75" x14ac:dyDescent="0.2"/>
  <cols>
    <col min="1" max="1" width="9.28515625" customWidth="1"/>
    <col min="2" max="2" width="14.7109375" customWidth="1"/>
    <col min="3" max="3" width="35.7109375" customWidth="1"/>
    <col min="4" max="4" width="11" customWidth="1"/>
    <col min="5" max="5" width="11.140625" customWidth="1"/>
    <col min="6" max="6" width="13" customWidth="1"/>
    <col min="7" max="7" width="9.42578125" customWidth="1"/>
    <col min="8" max="8" width="25.7109375" customWidth="1"/>
  </cols>
  <sheetData>
    <row r="1" spans="1:12" ht="15" x14ac:dyDescent="0.2">
      <c r="A1" s="293"/>
      <c r="B1" s="195"/>
      <c r="C1" s="294"/>
      <c r="D1" s="293"/>
      <c r="E1" s="293"/>
      <c r="F1" s="293"/>
      <c r="G1" s="307"/>
      <c r="H1" s="307"/>
    </row>
    <row r="2" spans="1:12" ht="15.75" x14ac:dyDescent="0.2">
      <c r="A2" s="286" t="s">
        <v>161</v>
      </c>
      <c r="B2" s="285"/>
      <c r="C2" s="287"/>
      <c r="D2" s="288"/>
      <c r="E2" s="286"/>
      <c r="F2" s="286"/>
      <c r="G2" s="286"/>
      <c r="H2" s="233" t="s">
        <v>69</v>
      </c>
    </row>
    <row r="3" spans="1:12" ht="15.75" x14ac:dyDescent="0.2">
      <c r="A3" s="295"/>
      <c r="B3" s="296"/>
      <c r="C3" s="297"/>
      <c r="D3" s="325"/>
      <c r="E3" s="324"/>
      <c r="F3" s="319"/>
      <c r="G3" s="563" t="s">
        <v>536</v>
      </c>
      <c r="H3" s="564"/>
    </row>
    <row r="4" spans="1:12" ht="15.75" x14ac:dyDescent="0.2">
      <c r="A4" s="298"/>
      <c r="B4" s="193"/>
      <c r="C4" s="194"/>
      <c r="D4" s="320"/>
      <c r="E4" s="322"/>
      <c r="F4" s="322"/>
      <c r="G4" s="565" t="s">
        <v>537</v>
      </c>
      <c r="H4" s="566"/>
    </row>
    <row r="5" spans="1:12" ht="15.75" x14ac:dyDescent="0.2">
      <c r="A5" s="298" t="s">
        <v>523</v>
      </c>
      <c r="B5" s="299"/>
      <c r="C5" s="300"/>
      <c r="D5" s="325"/>
      <c r="E5" s="324"/>
      <c r="F5" s="319"/>
      <c r="G5" s="565" t="s">
        <v>538</v>
      </c>
      <c r="H5" s="566"/>
    </row>
    <row r="6" spans="1:12" ht="15.75" x14ac:dyDescent="0.2">
      <c r="A6" s="301" t="s">
        <v>164</v>
      </c>
      <c r="B6" s="285"/>
      <c r="C6" s="302"/>
      <c r="D6" s="303"/>
      <c r="E6" s="323"/>
      <c r="F6" s="323"/>
      <c r="G6" s="323"/>
      <c r="H6" s="233"/>
    </row>
    <row r="7" spans="1:12" ht="15.75" x14ac:dyDescent="0.2">
      <c r="A7" s="301"/>
      <c r="B7" s="285"/>
      <c r="C7" s="302"/>
      <c r="D7" s="303"/>
      <c r="E7" s="304"/>
      <c r="F7" s="304"/>
      <c r="G7" s="305"/>
      <c r="H7" s="306"/>
    </row>
    <row r="8" spans="1:12" ht="18.75" x14ac:dyDescent="0.2">
      <c r="A8" s="567" t="s">
        <v>526</v>
      </c>
      <c r="B8" s="568"/>
      <c r="C8" s="568"/>
      <c r="D8" s="568"/>
      <c r="E8" s="568"/>
      <c r="F8" s="568"/>
      <c r="G8" s="569"/>
      <c r="H8" s="569"/>
    </row>
    <row r="9" spans="1:12" ht="29.25" customHeight="1" x14ac:dyDescent="0.2">
      <c r="A9" s="570" t="s">
        <v>527</v>
      </c>
      <c r="B9" s="568"/>
      <c r="C9" s="568"/>
      <c r="D9" s="568"/>
      <c r="E9" s="568"/>
      <c r="F9" s="568"/>
      <c r="G9" s="569"/>
      <c r="H9" s="569"/>
    </row>
    <row r="10" spans="1:12" ht="15.75" thickBot="1" x14ac:dyDescent="0.25">
      <c r="A10" s="293"/>
      <c r="B10" s="195"/>
      <c r="C10" s="294"/>
      <c r="D10" s="293"/>
      <c r="E10" s="293"/>
      <c r="F10" s="293"/>
      <c r="G10" s="307"/>
      <c r="H10" s="307"/>
    </row>
    <row r="11" spans="1:12" ht="14.25" x14ac:dyDescent="0.2">
      <c r="A11" s="554" t="s">
        <v>162</v>
      </c>
      <c r="B11" s="556" t="s">
        <v>165</v>
      </c>
      <c r="C11" s="558" t="s">
        <v>178</v>
      </c>
      <c r="D11" s="560" t="s">
        <v>535</v>
      </c>
      <c r="E11" s="550" t="s">
        <v>166</v>
      </c>
      <c r="F11" s="562"/>
      <c r="G11" s="550" t="s">
        <v>167</v>
      </c>
      <c r="H11" s="551"/>
    </row>
    <row r="12" spans="1:12" ht="57.75" thickBot="1" x14ac:dyDescent="0.25">
      <c r="A12" s="555"/>
      <c r="B12" s="557"/>
      <c r="C12" s="559"/>
      <c r="D12" s="561"/>
      <c r="E12" s="197" t="s">
        <v>168</v>
      </c>
      <c r="F12" s="198" t="s">
        <v>169</v>
      </c>
      <c r="G12" s="199" t="s">
        <v>170</v>
      </c>
      <c r="H12" s="196" t="s">
        <v>171</v>
      </c>
    </row>
    <row r="13" spans="1:12" ht="13.5" thickBot="1" x14ac:dyDescent="0.25">
      <c r="A13" s="200">
        <v>1</v>
      </c>
      <c r="B13" s="201">
        <v>2</v>
      </c>
      <c r="C13" s="202">
        <v>3</v>
      </c>
      <c r="D13" s="202">
        <v>4</v>
      </c>
      <c r="E13" s="202">
        <v>5</v>
      </c>
      <c r="F13" s="203">
        <v>6</v>
      </c>
      <c r="G13" s="201">
        <v>7</v>
      </c>
      <c r="H13" s="204">
        <v>8</v>
      </c>
    </row>
    <row r="14" spans="1:12" ht="15" x14ac:dyDescent="0.2">
      <c r="A14" s="552" t="s">
        <v>179</v>
      </c>
      <c r="B14" s="539"/>
      <c r="C14" s="539"/>
      <c r="D14" s="539"/>
      <c r="E14" s="539"/>
      <c r="F14" s="539"/>
      <c r="G14" s="539"/>
      <c r="H14" s="553"/>
    </row>
    <row r="15" spans="1:12" ht="15" x14ac:dyDescent="0.2">
      <c r="A15" s="326"/>
      <c r="B15" s="327"/>
      <c r="C15" s="327"/>
      <c r="D15" s="327"/>
      <c r="E15" s="327"/>
      <c r="F15" s="327"/>
      <c r="G15" s="327"/>
      <c r="H15" s="328"/>
      <c r="L15">
        <v>522045.48</v>
      </c>
    </row>
    <row r="16" spans="1:12" ht="16.5" customHeight="1" x14ac:dyDescent="0.2">
      <c r="A16" s="308">
        <v>1</v>
      </c>
      <c r="B16" s="205" t="s">
        <v>181</v>
      </c>
      <c r="C16" s="329" t="s">
        <v>528</v>
      </c>
      <c r="D16" s="289">
        <v>150</v>
      </c>
      <c r="E16" s="290">
        <v>1</v>
      </c>
      <c r="F16" s="291">
        <v>1</v>
      </c>
      <c r="G16" s="284"/>
      <c r="H16" s="292">
        <f>D16*G16*12</f>
        <v>0</v>
      </c>
    </row>
    <row r="17" spans="1:8" ht="30.75" customHeight="1" x14ac:dyDescent="0.2">
      <c r="A17" s="308">
        <v>2</v>
      </c>
      <c r="B17" s="205" t="s">
        <v>181</v>
      </c>
      <c r="C17" s="330" t="s">
        <v>529</v>
      </c>
      <c r="D17" s="289">
        <v>1</v>
      </c>
      <c r="E17" s="290">
        <v>1</v>
      </c>
      <c r="F17" s="291">
        <v>1</v>
      </c>
      <c r="G17" s="284"/>
      <c r="H17" s="292">
        <f>D17*G17</f>
        <v>0</v>
      </c>
    </row>
    <row r="18" spans="1:8" ht="18" customHeight="1" x14ac:dyDescent="0.2">
      <c r="A18" s="308">
        <v>3</v>
      </c>
      <c r="B18" s="205" t="s">
        <v>181</v>
      </c>
      <c r="C18" s="330" t="s">
        <v>530</v>
      </c>
      <c r="D18" s="289">
        <v>1</v>
      </c>
      <c r="E18" s="290">
        <v>1</v>
      </c>
      <c r="F18" s="291">
        <v>1</v>
      </c>
      <c r="G18" s="284"/>
      <c r="H18" s="292">
        <f t="shared" ref="H18:H22" si="0">D18*G18</f>
        <v>0</v>
      </c>
    </row>
    <row r="19" spans="1:8" ht="18" customHeight="1" x14ac:dyDescent="0.2">
      <c r="A19" s="308">
        <v>4</v>
      </c>
      <c r="B19" s="205" t="s">
        <v>181</v>
      </c>
      <c r="C19" s="330" t="s">
        <v>531</v>
      </c>
      <c r="D19" s="289">
        <v>1</v>
      </c>
      <c r="E19" s="290">
        <v>1</v>
      </c>
      <c r="F19" s="291">
        <v>1</v>
      </c>
      <c r="G19" s="284"/>
      <c r="H19" s="292">
        <f t="shared" si="0"/>
        <v>0</v>
      </c>
    </row>
    <row r="20" spans="1:8" ht="18" customHeight="1" x14ac:dyDescent="0.2">
      <c r="A20" s="308">
        <v>5</v>
      </c>
      <c r="B20" s="205" t="s">
        <v>181</v>
      </c>
      <c r="C20" s="330" t="s">
        <v>532</v>
      </c>
      <c r="D20" s="289">
        <v>1</v>
      </c>
      <c r="E20" s="290">
        <v>1</v>
      </c>
      <c r="F20" s="291">
        <v>1</v>
      </c>
      <c r="G20" s="284"/>
      <c r="H20" s="292">
        <f t="shared" si="0"/>
        <v>0</v>
      </c>
    </row>
    <row r="21" spans="1:8" ht="18" customHeight="1" x14ac:dyDescent="0.2">
      <c r="A21" s="308">
        <v>6</v>
      </c>
      <c r="B21" s="205" t="s">
        <v>181</v>
      </c>
      <c r="C21" s="330" t="s">
        <v>533</v>
      </c>
      <c r="D21" s="289">
        <v>1</v>
      </c>
      <c r="E21" s="290">
        <v>1</v>
      </c>
      <c r="F21" s="291">
        <v>1</v>
      </c>
      <c r="G21" s="284"/>
      <c r="H21" s="292">
        <f t="shared" si="0"/>
        <v>0</v>
      </c>
    </row>
    <row r="22" spans="1:8" ht="18.75" customHeight="1" x14ac:dyDescent="0.2">
      <c r="A22" s="308">
        <v>7</v>
      </c>
      <c r="B22" s="205" t="s">
        <v>181</v>
      </c>
      <c r="C22" s="330" t="s">
        <v>534</v>
      </c>
      <c r="D22" s="289">
        <v>1</v>
      </c>
      <c r="E22" s="290">
        <v>1</v>
      </c>
      <c r="F22" s="291">
        <v>1</v>
      </c>
      <c r="G22" s="284"/>
      <c r="H22" s="292">
        <f t="shared" si="0"/>
        <v>0</v>
      </c>
    </row>
    <row r="23" spans="1:8" ht="15" x14ac:dyDescent="0.2">
      <c r="A23" s="542" t="s">
        <v>172</v>
      </c>
      <c r="B23" s="543"/>
      <c r="C23" s="543"/>
      <c r="D23" s="543"/>
      <c r="E23" s="543"/>
      <c r="F23" s="543"/>
      <c r="G23" s="543"/>
      <c r="H23" s="544"/>
    </row>
    <row r="24" spans="1:8" ht="15" x14ac:dyDescent="0.2">
      <c r="A24" s="545" t="s">
        <v>182</v>
      </c>
      <c r="B24" s="546"/>
      <c r="C24" s="537"/>
      <c r="D24" s="310"/>
      <c r="E24" s="311"/>
      <c r="F24" s="206"/>
      <c r="G24" s="309"/>
      <c r="H24" s="312">
        <f>H16+H17+H18+H19+H20+H21+H22</f>
        <v>0</v>
      </c>
    </row>
    <row r="25" spans="1:8" ht="15" x14ac:dyDescent="0.2">
      <c r="A25" s="545" t="s">
        <v>183</v>
      </c>
      <c r="B25" s="537"/>
      <c r="C25" s="537"/>
      <c r="D25" s="310"/>
      <c r="E25" s="311"/>
      <c r="F25" s="206"/>
      <c r="G25" s="309"/>
      <c r="H25" s="313"/>
    </row>
    <row r="26" spans="1:8" ht="15" x14ac:dyDescent="0.2">
      <c r="A26" s="540" t="s">
        <v>173</v>
      </c>
      <c r="B26" s="541"/>
      <c r="C26" s="541"/>
      <c r="D26" s="314"/>
      <c r="E26" s="315"/>
      <c r="F26" s="207"/>
      <c r="G26" s="316"/>
      <c r="H26" s="317">
        <f>H24</f>
        <v>0</v>
      </c>
    </row>
    <row r="27" spans="1:8" ht="15" x14ac:dyDescent="0.2">
      <c r="A27" s="547"/>
      <c r="B27" s="548"/>
      <c r="C27" s="548"/>
      <c r="D27" s="549"/>
      <c r="E27" s="549"/>
      <c r="F27" s="549"/>
      <c r="G27" s="549"/>
      <c r="H27" s="544"/>
    </row>
    <row r="28" spans="1:8" ht="15" x14ac:dyDescent="0.2">
      <c r="A28" s="536" t="s">
        <v>184</v>
      </c>
      <c r="B28" s="537"/>
      <c r="C28" s="537"/>
      <c r="D28" s="310"/>
      <c r="E28" s="311"/>
      <c r="F28" s="206"/>
      <c r="G28" s="309"/>
      <c r="H28" s="317">
        <f>H26</f>
        <v>0</v>
      </c>
    </row>
    <row r="29" spans="1:8" ht="15" x14ac:dyDescent="0.2">
      <c r="A29" s="538" t="s">
        <v>185</v>
      </c>
      <c r="B29" s="539"/>
      <c r="C29" s="539"/>
      <c r="D29" s="314"/>
      <c r="E29" s="315"/>
      <c r="F29" s="207"/>
      <c r="G29" s="316"/>
      <c r="H29" s="318" t="s">
        <v>181</v>
      </c>
    </row>
    <row r="30" spans="1:8" ht="15" x14ac:dyDescent="0.2">
      <c r="A30" s="540" t="s">
        <v>525</v>
      </c>
      <c r="B30" s="541"/>
      <c r="C30" s="541"/>
      <c r="D30" s="314"/>
      <c r="E30" s="315"/>
      <c r="F30" s="207"/>
      <c r="G30" s="316"/>
      <c r="H30" s="317">
        <f>H28</f>
        <v>0</v>
      </c>
    </row>
    <row r="31" spans="1:8" ht="15" x14ac:dyDescent="0.2">
      <c r="A31" s="293"/>
      <c r="B31" s="195"/>
      <c r="C31" s="294"/>
      <c r="D31" s="293"/>
      <c r="E31" s="293"/>
      <c r="F31" s="293"/>
      <c r="G31" s="307"/>
      <c r="H31" s="307"/>
    </row>
    <row r="32" spans="1:8" ht="15.75" x14ac:dyDescent="0.2">
      <c r="A32" s="321" t="s">
        <v>174</v>
      </c>
      <c r="B32" s="195"/>
      <c r="C32" s="294"/>
      <c r="D32" s="293"/>
      <c r="E32" s="321" t="s">
        <v>174</v>
      </c>
      <c r="F32" s="293"/>
      <c r="G32" s="307"/>
      <c r="H32" s="307"/>
    </row>
    <row r="33" spans="1:8" ht="15.75" x14ac:dyDescent="0.2">
      <c r="A33" s="321" t="s">
        <v>175</v>
      </c>
      <c r="B33" s="195"/>
      <c r="C33" s="294"/>
      <c r="D33" s="293"/>
      <c r="E33" s="321" t="s">
        <v>176</v>
      </c>
      <c r="F33" s="293"/>
      <c r="G33" s="307"/>
      <c r="H33" s="307"/>
    </row>
    <row r="34" spans="1:8" ht="15" x14ac:dyDescent="0.2">
      <c r="A34" s="293"/>
      <c r="B34" s="195"/>
      <c r="C34" s="294"/>
      <c r="D34" s="293"/>
      <c r="E34" s="293"/>
      <c r="F34" s="293"/>
      <c r="G34" s="307"/>
      <c r="H34" s="307"/>
    </row>
  </sheetData>
  <mergeCells count="20">
    <mergeCell ref="G3:H3"/>
    <mergeCell ref="G4:H4"/>
    <mergeCell ref="G5:H5"/>
    <mergeCell ref="A8:H8"/>
    <mergeCell ref="A9:H9"/>
    <mergeCell ref="G11:H11"/>
    <mergeCell ref="A14:H14"/>
    <mergeCell ref="A11:A12"/>
    <mergeCell ref="B11:B12"/>
    <mergeCell ref="C11:C12"/>
    <mergeCell ref="D11:D12"/>
    <mergeCell ref="E11:F11"/>
    <mergeCell ref="A28:C28"/>
    <mergeCell ref="A29:C29"/>
    <mergeCell ref="A30:C30"/>
    <mergeCell ref="A23:H23"/>
    <mergeCell ref="A24:C24"/>
    <mergeCell ref="A25:C25"/>
    <mergeCell ref="A26:C26"/>
    <mergeCell ref="A27:H27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11</vt:i4>
      </vt:variant>
    </vt:vector>
  </HeadingPairs>
  <TitlesOfParts>
    <vt:vector size="20" baseType="lpstr">
      <vt:lpstr>КС-3 №2</vt:lpstr>
      <vt:lpstr>ОС-3 №2</vt:lpstr>
      <vt:lpstr>КС-2 №2</vt:lpstr>
      <vt:lpstr>Тойота Камри</vt:lpstr>
      <vt:lpstr>Тойота Королла</vt:lpstr>
      <vt:lpstr>Кия Рио</vt:lpstr>
      <vt:lpstr>Huyndai</vt:lpstr>
      <vt:lpstr>Газель 056</vt:lpstr>
      <vt:lpstr>Калькуляция №3</vt:lpstr>
      <vt:lpstr>'КС-2 №2'!FOTImp</vt:lpstr>
      <vt:lpstr>'КС-2 №2'!Ind</vt:lpstr>
      <vt:lpstr>'КС-2 №2'!Investor</vt:lpstr>
      <vt:lpstr>'КС-2 №2'!Obosn</vt:lpstr>
      <vt:lpstr>'КС-2 №2'!ReturnImp</vt:lpstr>
      <vt:lpstr>'КС-2 №2'!SmPrImp</vt:lpstr>
      <vt:lpstr>'КС-2 №2'!Zakaz</vt:lpstr>
      <vt:lpstr>'КС-2 №2'!ZatrTrImp</vt:lpstr>
      <vt:lpstr>'КС-2 №2'!Заголовки_для_печати</vt:lpstr>
      <vt:lpstr>'КС-2 №2'!Область_печати</vt:lpstr>
      <vt:lpstr>'КС-3 №2'!Область_печати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ЛОТ 122</dc:subject>
  <dc:creator>Будникова Анжелика</dc:creator>
  <cp:lastModifiedBy>Куницкая Анна Борисовна</cp:lastModifiedBy>
  <cp:lastPrinted>2020-02-28T02:51:59Z</cp:lastPrinted>
  <dcterms:created xsi:type="dcterms:W3CDTF">2002-07-24T02:50:49Z</dcterms:created>
  <dcterms:modified xsi:type="dcterms:W3CDTF">2020-12-18T05:17:11Z</dcterms:modified>
</cp:coreProperties>
</file>