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FIN\common_rgk\fin\tarif\Стандарты раскрытия информации\2020г\Электроэнергия\2018.05.20 Индексация\"/>
    </mc:Choice>
  </mc:AlternateContent>
  <bookViews>
    <workbookView xWindow="480" yWindow="150" windowWidth="27795" windowHeight="13545"/>
  </bookViews>
  <sheets>
    <sheet name="НГРЭС ээ индексация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J96" i="2" l="1"/>
  <c r="H51" i="2"/>
  <c r="H49" i="2"/>
  <c r="D51" i="2"/>
  <c r="D49" i="2"/>
  <c r="H41" i="2"/>
  <c r="H40" i="2"/>
  <c r="H39" i="2"/>
  <c r="D41" i="2"/>
  <c r="D40" i="2"/>
  <c r="D39" i="2"/>
  <c r="J97" i="2"/>
  <c r="J95" i="2"/>
  <c r="H50" i="2"/>
  <c r="H48" i="2"/>
  <c r="H46" i="2"/>
  <c r="H45" i="2"/>
  <c r="H44" i="2"/>
  <c r="H42" i="2"/>
  <c r="H38" i="2"/>
  <c r="H37" i="2"/>
  <c r="L96" i="2"/>
  <c r="I51" i="2"/>
  <c r="I49" i="2"/>
  <c r="E49" i="2"/>
  <c r="I41" i="2"/>
  <c r="I40" i="2"/>
  <c r="I39" i="2"/>
  <c r="E41" i="2"/>
  <c r="E40" i="2"/>
  <c r="E39" i="2"/>
  <c r="L95" i="2"/>
  <c r="I50" i="2"/>
  <c r="I48" i="2"/>
  <c r="I46" i="2"/>
  <c r="I45" i="2"/>
  <c r="I44" i="2"/>
  <c r="I42" i="2"/>
  <c r="I38" i="2"/>
  <c r="I37" i="2"/>
  <c r="H96" i="2" l="1"/>
  <c r="H95" i="2"/>
  <c r="F97" i="2"/>
  <c r="F96" i="2"/>
  <c r="F95" i="2"/>
  <c r="G95" i="2"/>
  <c r="I95" i="2"/>
  <c r="G96" i="2"/>
  <c r="I96" i="2"/>
  <c r="G97" i="2"/>
  <c r="D97" i="2" l="1"/>
  <c r="E95" i="2"/>
  <c r="D95" i="2"/>
  <c r="E60" i="2" l="1"/>
  <c r="E59" i="2"/>
  <c r="D60" i="2"/>
  <c r="D59" i="2"/>
  <c r="F51" i="2" l="1"/>
  <c r="F50" i="2"/>
  <c r="F49" i="2"/>
  <c r="F48" i="2"/>
  <c r="F44" i="2"/>
  <c r="F45" i="2"/>
  <c r="F46" i="2"/>
  <c r="F42" i="2"/>
  <c r="D42" i="2"/>
  <c r="F41" i="2"/>
  <c r="F40" i="2"/>
  <c r="F39" i="2"/>
  <c r="F38" i="2"/>
  <c r="D38" i="2"/>
  <c r="F37" i="2"/>
  <c r="D37" i="2"/>
  <c r="D50" i="2" l="1"/>
  <c r="D48" i="2"/>
  <c r="D96" i="2" s="1"/>
  <c r="D61" i="2"/>
  <c r="G51" i="2" l="1"/>
  <c r="G50" i="2"/>
  <c r="G49" i="2"/>
  <c r="G48" i="2"/>
  <c r="E48" i="2"/>
  <c r="E96" i="2" s="1"/>
  <c r="G46" i="2"/>
  <c r="G45" i="2"/>
  <c r="G44" i="2"/>
  <c r="G42" i="2"/>
  <c r="E42" i="2"/>
  <c r="G41" i="2"/>
  <c r="G40" i="2"/>
  <c r="G39" i="2"/>
  <c r="G38" i="2"/>
  <c r="E38" i="2"/>
  <c r="G37" i="2"/>
  <c r="E37" i="2"/>
  <c r="H43" i="2" l="1"/>
  <c r="I47" i="2" l="1"/>
  <c r="I43" i="2"/>
  <c r="G43" i="2"/>
  <c r="G47" i="2"/>
  <c r="D58" i="2"/>
  <c r="D47" i="2"/>
  <c r="F47" i="2" l="1"/>
  <c r="H47" i="2"/>
  <c r="F43" i="2"/>
  <c r="E58" i="2" l="1"/>
  <c r="E47" i="2"/>
</calcChain>
</file>

<file path=xl/sharedStrings.xml><?xml version="1.0" encoding="utf-8"?>
<sst xmlns="http://schemas.openxmlformats.org/spreadsheetml/2006/main" count="493" uniqueCount="148">
  <si>
    <t>N п/п</t>
  </si>
  <si>
    <t>Наименование показателей</t>
  </si>
  <si>
    <t>Единица измерения</t>
  </si>
  <si>
    <t>Примечание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</si>
  <si>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</si>
  <si>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</si>
  <si>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</si>
  <si>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</si>
  <si>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</si>
  <si>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</si>
  <si>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</si>
  <si>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</si>
  <si>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</si>
  <si>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</si>
  <si>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</si>
  <si>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</si>
  <si>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</si>
  <si>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</si>
  <si>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</si>
  <si>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</si>
  <si>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</si>
  <si>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</si>
  <si>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</si>
  <si>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</si>
  <si>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</si>
  <si>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</si>
  <si>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</si>
  <si>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</si>
  <si>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</si>
  <si>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</si>
  <si>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</si>
  <si>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</si>
  <si>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</si>
  <si>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</si>
  <si>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</si>
  <si>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</si>
  <si>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</si>
  <si>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</si>
  <si>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</si>
  <si>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</si>
  <si>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</si>
  <si>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</si>
  <si>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</si>
  <si>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</si>
  <si>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</si>
  <si>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</si>
  <si>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</si>
  <si>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</si>
  <si>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</si>
  <si>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</si>
  <si>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</si>
  <si>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</si>
  <si>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</si>
  <si>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</si>
  <si>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</si>
  <si>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</si>
  <si>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</si>
  <si>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</si>
  <si>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</si>
  <si>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</si>
  <si>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</si>
  <si>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</si>
  <si>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</si>
  <si>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</si>
  <si>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</si>
  <si>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</si>
  <si>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</si>
  <si>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</si>
  <si>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</si>
  <si>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</si>
  <si>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</si>
  <si>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</si>
  <si>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</si>
  <si>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</si>
  <si>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</si>
  <si>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</si>
  <si>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</si>
  <si>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</si>
  <si>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</si>
  <si>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</si>
  <si>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</si>
  <si>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</si>
  <si>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Раздел 2. Основные показатели деятельности</t>
  </si>
  <si>
    <t>генерирующих объектов</t>
  </si>
  <si>
    <t>--------------------------------</t>
  </si>
  <si>
    <t>&lt;*&gt; Базовый период - год, предшествующий расчетному периоду регулирования.</t>
  </si>
  <si>
    <t>Раздел 3. Цены (тарифы) по регулируемым видам</t>
  </si>
  <si>
    <t>деятельности организации</t>
  </si>
  <si>
    <t>Единица изменения</t>
  </si>
  <si>
    <t>1-е полугодие</t>
  </si>
  <si>
    <t>2-е полугодие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</si>
  <si>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</si>
  <si>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</si>
  <si>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</si>
  <si>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</si>
  <si>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</si>
  <si>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</si>
  <si>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</si>
  <si>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</si>
  <si>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</si>
  <si>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</si>
  <si>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</si>
  <si>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</si>
  <si>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</si>
  <si>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</si>
  <si>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</si>
  <si>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</si>
  <si>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</si>
  <si>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</si>
  <si>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</si>
  <si>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</si>
  <si>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</si>
  <si>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</si>
  <si>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</si>
  <si>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</si>
  <si>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</si>
  <si>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</si>
  <si>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</si>
  <si>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</si>
  <si>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</si>
  <si>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</si>
  <si>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</si>
  <si>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</si>
  <si>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Раздел 1. Информация об организации</t>
  </si>
  <si>
    <t>Место нахождения г.Красноярск, ул.Бограда, д.144а</t>
  </si>
  <si>
    <t>Фактический адрес г.Красноярск, ул.Бограда, д.144а</t>
  </si>
  <si>
    <t>Адрес электронной почты tgk13@sibgenco.ru</t>
  </si>
  <si>
    <t>Контактный телефон +7(391) 274-43-43</t>
  </si>
  <si>
    <t>Факс +7(391) 256-54-15</t>
  </si>
  <si>
    <t>Для генерирующих объектов</t>
  </si>
  <si>
    <t>-</t>
  </si>
  <si>
    <t>ИНН 2460237901</t>
  </si>
  <si>
    <t>НГРЭС без ДПМ (бл.1-6)</t>
  </si>
  <si>
    <t>НГРЭС ДПМ (бл.7)</t>
  </si>
  <si>
    <t xml:space="preserve">Примечания: </t>
  </si>
  <si>
    <t>1. 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</si>
  <si>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2. Метод индексации тарифов, применяемый для расчета тарифов на электрическую энергию (мощность) в целях поставки по РД, предполагает только определение стоимости топлива при комбинированном производстве электро и теплоэнергии.</t>
  </si>
  <si>
    <t>о размере цен (тарифов) на электрическую энергию (мощность), поставляемую на оптовый рынок по регулируемым договорам (для целей поставки населению),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Российской Федерации от 29 декабря 2011 г. № 1178</t>
  </si>
  <si>
    <t>ПРЕДЛОЖЕНИЕ</t>
  </si>
  <si>
    <t>АО «Назаровская ГРЭС»</t>
  </si>
  <si>
    <t>Полное наименование Акционерное общество «Назаровская ГРЭС»</t>
  </si>
  <si>
    <t>Сокращенное наименование АО «Назаровская ГРЭС»</t>
  </si>
  <si>
    <t>на 2020 год</t>
  </si>
  <si>
    <t>КПП 246001001</t>
  </si>
  <si>
    <t xml:space="preserve">Ф.И.О. руководителя Солженицын Степан Александрович </t>
  </si>
  <si>
    <t>Фактические показатели за год, предшествующий базовому периоду 2018 год</t>
  </si>
  <si>
    <t>Показатели, утвержденные на базовый период 2019 год*</t>
  </si>
  <si>
    <t>Предложения на расчетный период регулирования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</si>
</sst>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8%20&#1041;&#1072;&#1083;&#1072;&#1085;&#1089;/&#1041;&#1072;&#1083;&#1072;&#1085;&#1089;%202020/!&#1060;&#1086;&#1088;&#1084;&#1072;%204,%20&#1079;&#1072;&#1087;&#1088;&#1086;&#1089;%20&#1056;&#1069;&#1050;%20&#1076;&#1086;%2001.04.2019/!&#1060;&#1086;&#1088;&#1084;&#1099;%203,%204%20&#1050;&#1088;&#1072;&#1089;&#1085;&#1086;&#1103;&#1088;&#1089;&#1082;/FORM4.2020.&#1053;%20&#1043;&#1056;&#1069;&#1057;%20&#1073;&#1077;&#1079;%20&#1044;&#1055;&#1052;%20&#1053;&#1042;%20&#1042;&#1056;%20(v1.0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20/&#1048;&#1085;&#1076;&#1077;&#1082;&#1089;&#1072;&#1094;&#1080;&#1103;/&#1053;&#1072;&#1087;&#1088;&#1072;&#1074;&#1083;&#1077;&#1085;&#1086;%2028.05.2019/INDEX.STATION.TSZ.2020(v1.1.1)_&#1053;&#1043;&#1056;&#1069;&#1057;%20(&#1058;&#1043;-7)&#1044;&#1055;&#105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20/&#1048;&#1085;&#1076;&#1077;&#1082;&#1089;&#1072;&#1094;&#1080;&#1103;/&#1053;&#1072;&#1087;&#1088;&#1072;&#1074;&#1083;&#1077;&#1085;&#1086;%2028.05.2019/INDEX.STATION.TSZ.2020(v1.1.1)_&#1053;&#1043;&#1056;&#1069;&#1057;%20&#1073;&#1077;&#1079;%20&#1044;&#1055;&#1052;_&#1053;&#10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8%20&#1041;&#1072;&#1083;&#1072;&#1085;&#1089;/&#1041;&#1072;&#1083;&#1072;&#1085;&#1089;%202020/!&#1060;&#1086;&#1088;&#1084;&#1072;%204,%20&#1079;&#1072;&#1087;&#1088;&#1086;&#1089;%20&#1056;&#1069;&#1050;%20&#1076;&#1086;%2001.04.2019/!&#1060;&#1086;&#1088;&#1084;&#1099;%203,%204%20&#1050;&#1088;&#1072;&#1089;&#1085;&#1086;&#1103;&#1088;&#1089;&#1082;/FORM4.2020.&#1053;%20&#1043;&#1056;&#1069;&#1057;%20&#1058;&#1043;-7%20&#1044;&#1055;&#1052;%20&#1053;&#1042;%20(v1.0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19/!%20&#1059;&#1090;&#1074;&#1077;&#1088;&#1078;&#1076;&#1077;&#1085;&#1086;%20&#1060;&#1040;&#1057;_&#1096;&#1072;&#1073;&#1083;&#1086;&#1085;&#1099;%20&#1056;&#1044;_2019/&#1053;&#1072;&#1079;&#1072;&#1088;&#1086;&#1074;&#1089;&#1082;&#1072;&#1103;%20&#1043;&#1056;&#1069;&#1057;%20&#1073;&#1077;&#1079;%20&#1044;&#1055;&#1052;_&#1053;&#1042;_&#1062;_19_&#1060;A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19/!%20&#1059;&#1090;&#1074;&#1077;&#1088;&#1078;&#1076;&#1077;&#1085;&#1086;%20&#1060;&#1040;&#1057;_&#1096;&#1072;&#1073;&#1083;&#1086;&#1085;&#1099;%20&#1056;&#1044;_2019/&#1053;&#1072;&#1079;&#1072;&#1088;&#1086;&#1074;&#1089;&#1082;&#1072;&#1103;%20&#1043;&#1056;&#1069;&#1057;%20&#1058;&#1043;-7%20&#1044;&#1055;&#1052;_&#1062;_19_&#1060;A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6%20&#1040;&#1085;&#1072;&#1083;&#1080;&#1079;/&#1060;&#1040;&#1050;&#1058;&#1067;/2018/&#1041;&#1044;&#1056;_&#1089;&#1074;&#1086;&#1076;_(&#1087;&#1086;&#1089;&#1083;&#1077;%20&#1088;&#1072;&#1089;&#1087;&#1088;&#1077;&#1076;&#1077;&#1083;&#1077;&#1085;&#1080;&#1103;)_&#1043;&#1088;&#1091;&#1087;&#1087;&#1072;%20&#1058;&#1043;&#1050;-13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6;&#1069;&#1052;_&#1087;&#1083;&#1086;&#1089;&#1082;&#1072;&#1103;_&#1090;&#1072;&#1073;&#1083;&#1080;&#1094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18/!!!%20&#1059;&#1090;&#1074;&#1077;&#1088;&#1078;&#1076;&#1077;&#1085;&#1086;%20&#1060;&#1040;&#1057;/&#1056;&#1044;/&#1040;&#1054;%20&#1053;&#1072;&#1079;&#1072;&#1088;&#1086;&#1074;&#1089;&#1082;&#1072;&#1103;%20&#1043;&#1056;&#1069;&#1057;_&#1053;&#1072;&#1079;&#1072;&#1088;&#1086;&#1074;&#1089;&#1082;&#1072;&#1103;%20&#1043;&#1056;&#1069;&#1057;%20&#1073;&#1077;&#1079;%20&#1044;&#1055;&#1052;_&#1053;&#1042;_&#1062;_18_&#1060;A&#105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18/!!!%20&#1059;&#1090;&#1074;&#1077;&#1088;&#1078;&#1076;&#1077;&#1085;&#1086;%20&#1060;&#1040;&#1057;/&#1056;&#1044;/&#1040;&#1054;%20&#1053;&#1072;&#1079;&#1072;&#1088;&#1086;&#1074;&#1089;&#1082;&#1072;&#1103;%20&#1043;&#1056;&#1069;&#1057;_&#1053;&#1072;&#1079;&#1072;&#1088;&#1086;&#1074;&#1089;&#1082;&#1072;&#1103;%20&#1043;&#1056;&#1069;&#1057;%20&#1058;&#1043;-7%20&#1044;&#1055;&#1052;_&#1062;_18_&#1060;A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GK13_IA_FIN/common_rgk/fin/tarif/2%20&#1069;&#1083;&#1077;&#1082;&#1090;&#1088;&#1086;&#1101;&#1085;&#1077;&#1088;&#1075;&#1080;&#1103;/2020/&#1048;&#1085;&#1076;&#1077;&#1082;&#1089;&#1072;&#1094;&#1080;&#1103;/&#1052;&#1072;&#1090;&#1077;&#1088;&#1080;&#1072;&#1083;&#1099;/&#1060;&#1086;&#1088;&#1084;&#1072;%203%20&#1092;&#1072;&#1082;&#1090;%202018&#1075;/003%20&#1092;&#1072;&#1082;&#1090;%2012%20&#1084;&#1077;&#1089;%202018%20&#1087;&#1086;%20&#1092;&#1086;&#1088;&#1084;&#1077;%20&#1056;&#1077;&#1075;&#1083;&#1072;&#1084;&#1077;&#1085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AllSheetsInThisWorkbook"/>
      <sheetName val="TEHSHEET"/>
      <sheetName val="et_union"/>
      <sheetName val="modProv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  <sheetName val="REESTR_STATION"/>
      <sheetName val="REESTR_G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H11">
            <v>810</v>
          </cell>
        </row>
        <row r="12">
          <cell r="H12">
            <v>810</v>
          </cell>
        </row>
        <row r="14">
          <cell r="H14">
            <v>41.340416666666663</v>
          </cell>
        </row>
        <row r="51">
          <cell r="H51">
            <v>614.69139999999993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L12">
            <v>483.03898125296467</v>
          </cell>
        </row>
        <row r="17">
          <cell r="L17">
            <v>0</v>
          </cell>
        </row>
        <row r="20">
          <cell r="L20">
            <v>1119.8330505559532</v>
          </cell>
        </row>
        <row r="32">
          <cell r="L32">
            <v>772088.91010926792</v>
          </cell>
        </row>
        <row r="33">
          <cell r="J33">
            <v>0</v>
          </cell>
          <cell r="L33">
            <v>0</v>
          </cell>
        </row>
        <row r="36">
          <cell r="J36">
            <v>772923.90418960515</v>
          </cell>
          <cell r="K36">
            <v>0</v>
          </cell>
        </row>
      </sheetData>
      <sheetData sheetId="10">
        <row r="9">
          <cell r="K9">
            <v>498</v>
          </cell>
        </row>
      </sheetData>
      <sheetData sheetId="11">
        <row r="192">
          <cell r="G192">
            <v>1118.6232885559532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8">
          <cell r="J8">
            <v>771.17590800000016</v>
          </cell>
          <cell r="M8">
            <v>771.17590799999994</v>
          </cell>
        </row>
        <row r="23">
          <cell r="J23">
            <v>692.08498300000019</v>
          </cell>
          <cell r="M23">
            <v>690.21351334993972</v>
          </cell>
        </row>
        <row r="24">
          <cell r="J24">
            <v>460.28341120167045</v>
          </cell>
          <cell r="M24">
            <v>460.28341120167045</v>
          </cell>
        </row>
        <row r="27">
          <cell r="J27">
            <v>0</v>
          </cell>
          <cell r="M27">
            <v>0</v>
          </cell>
        </row>
        <row r="28">
          <cell r="M28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L12">
            <v>763.52360208036873</v>
          </cell>
        </row>
        <row r="17">
          <cell r="L17">
            <v>524.98013300000002</v>
          </cell>
        </row>
        <row r="20">
          <cell r="L20">
            <v>920.85889106757679</v>
          </cell>
        </row>
        <row r="21">
          <cell r="L21">
            <v>159795.8608582837</v>
          </cell>
        </row>
        <row r="32">
          <cell r="L32">
            <v>2673457.1708346326</v>
          </cell>
        </row>
        <row r="33">
          <cell r="J33">
            <v>217093.09358832007</v>
          </cell>
          <cell r="L33">
            <v>217093.09358832007</v>
          </cell>
        </row>
        <row r="36">
          <cell r="J36">
            <v>2676990.2089051064</v>
          </cell>
          <cell r="K36">
            <v>1793041.2678566908</v>
          </cell>
        </row>
      </sheetData>
      <sheetData sheetId="10">
        <row r="9">
          <cell r="K9">
            <v>814.96</v>
          </cell>
        </row>
      </sheetData>
      <sheetData sheetId="11">
        <row r="192">
          <cell r="G192">
            <v>915.42939232165327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8">
          <cell r="J8">
            <v>3281.9765890000003</v>
          </cell>
          <cell r="M8">
            <v>3281.9720689999995</v>
          </cell>
        </row>
        <row r="23">
          <cell r="J23">
            <v>2916.9408600000002</v>
          </cell>
          <cell r="M23">
            <v>2920.4406077178514</v>
          </cell>
        </row>
        <row r="24">
          <cell r="J24">
            <v>402.97488895114446</v>
          </cell>
          <cell r="M24">
            <v>405.65009073151128</v>
          </cell>
        </row>
        <row r="27">
          <cell r="J27">
            <v>620.32799999999997</v>
          </cell>
          <cell r="M27">
            <v>529.91435899999999</v>
          </cell>
        </row>
        <row r="28">
          <cell r="J28">
            <v>181.93704389309508</v>
          </cell>
          <cell r="M28">
            <v>183.11684058975456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AllSheetsInThisWorkbook"/>
      <sheetName val="TEHSHEET"/>
      <sheetName val="et_union"/>
      <sheetName val="modProv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  <sheetName val="REESTR_STATION"/>
      <sheetName val="REESTR_G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H11">
            <v>498</v>
          </cell>
        </row>
        <row r="12">
          <cell r="H12">
            <v>495.15800000000007</v>
          </cell>
        </row>
        <row r="14">
          <cell r="H14">
            <v>10.182249999999998</v>
          </cell>
        </row>
        <row r="51">
          <cell r="H51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O12">
            <v>763.58458333333328</v>
          </cell>
        </row>
        <row r="17">
          <cell r="O17">
            <v>524.98</v>
          </cell>
        </row>
        <row r="20">
          <cell r="O20">
            <v>485.27997697324889</v>
          </cell>
        </row>
        <row r="21">
          <cell r="O21">
            <v>151046.20398528563</v>
          </cell>
        </row>
        <row r="32">
          <cell r="O32">
            <v>1570844.4072909299</v>
          </cell>
        </row>
        <row r="33">
          <cell r="M33">
            <v>118224.0918846</v>
          </cell>
          <cell r="O33">
            <v>118224.0918846</v>
          </cell>
        </row>
        <row r="36">
          <cell r="M36">
            <v>1574667.0976102243</v>
          </cell>
          <cell r="N36">
            <v>1721265.6869214117</v>
          </cell>
        </row>
      </sheetData>
      <sheetData sheetId="7">
        <row r="9">
          <cell r="L9">
            <v>810</v>
          </cell>
        </row>
      </sheetData>
      <sheetData sheetId="8">
        <row r="192">
          <cell r="H192">
            <v>480.06208214560593</v>
          </cell>
        </row>
      </sheetData>
      <sheetData sheetId="9"/>
      <sheetData sheetId="10"/>
      <sheetData sheetId="11"/>
      <sheetData sheetId="12"/>
      <sheetData sheetId="13">
        <row r="8">
          <cell r="N8">
            <v>3651.1597999999999</v>
          </cell>
        </row>
        <row r="23">
          <cell r="N23">
            <v>3272.1693</v>
          </cell>
        </row>
        <row r="24">
          <cell r="N24">
            <v>396.1</v>
          </cell>
        </row>
        <row r="27">
          <cell r="N27">
            <v>529.91399999999999</v>
          </cell>
        </row>
        <row r="28">
          <cell r="N28">
            <v>185.5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O12">
            <v>490.55270000000002</v>
          </cell>
        </row>
        <row r="17">
          <cell r="O17">
            <v>0</v>
          </cell>
        </row>
        <row r="20">
          <cell r="O20">
            <v>739.80160895072311</v>
          </cell>
        </row>
        <row r="32">
          <cell r="O32">
            <v>499810.15308010229</v>
          </cell>
        </row>
        <row r="33">
          <cell r="M33">
            <v>0</v>
          </cell>
          <cell r="O33">
            <v>0</v>
          </cell>
        </row>
        <row r="36">
          <cell r="M36">
            <v>500600.66696675494</v>
          </cell>
          <cell r="N36">
            <v>0</v>
          </cell>
        </row>
      </sheetData>
      <sheetData sheetId="7">
        <row r="9">
          <cell r="L9">
            <v>498</v>
          </cell>
        </row>
      </sheetData>
      <sheetData sheetId="8">
        <row r="192">
          <cell r="H192">
            <v>738.63336551072291</v>
          </cell>
        </row>
      </sheetData>
      <sheetData sheetId="9"/>
      <sheetData sheetId="10"/>
      <sheetData sheetId="11"/>
      <sheetData sheetId="12"/>
      <sheetData sheetId="13">
        <row r="8">
          <cell r="N8">
            <v>742.44989999999996</v>
          </cell>
        </row>
        <row r="23">
          <cell r="N23">
            <v>676.66879999999992</v>
          </cell>
        </row>
        <row r="24">
          <cell r="N24">
            <v>429.10897467821957</v>
          </cell>
        </row>
        <row r="27">
          <cell r="N27">
            <v>0</v>
          </cell>
        </row>
        <row r="28">
          <cell r="N2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ЭЦ"/>
      <sheetName val="НГРЭС"/>
      <sheetName val="ТЭЦ-1"/>
      <sheetName val="КТК"/>
      <sheetName val="НТТК"/>
      <sheetName val="МТТК"/>
      <sheetName val="ZANALYSIS_PATTERN-2"/>
    </sheetNames>
    <sheetDataSet>
      <sheetData sheetId="0"/>
      <sheetData sheetId="1">
        <row r="123">
          <cell r="GI123">
            <v>2764808.93279</v>
          </cell>
          <cell r="GL123">
            <v>1844676.20007</v>
          </cell>
          <cell r="GP123">
            <v>662636.16471000004</v>
          </cell>
          <cell r="GT123">
            <v>26464.02331</v>
          </cell>
          <cell r="GU123">
            <v>195727.31640000001</v>
          </cell>
          <cell r="HD123">
            <v>946701.70242999995</v>
          </cell>
          <cell r="HG123">
            <v>1223990.80091</v>
          </cell>
          <cell r="HO123">
            <v>13858.07826</v>
          </cell>
        </row>
        <row r="126">
          <cell r="GI126">
            <v>2099759.8222099999</v>
          </cell>
          <cell r="GP126">
            <v>196964.05762000001</v>
          </cell>
          <cell r="HD126">
            <v>608992.4926</v>
          </cell>
          <cell r="HO126">
            <v>2830.7030399999999</v>
          </cell>
        </row>
        <row r="294">
          <cell r="GI294">
            <v>4289.8170899999996</v>
          </cell>
          <cell r="GL294">
            <v>3568.6149700000001</v>
          </cell>
          <cell r="HD294">
            <v>867.76766999999995</v>
          </cell>
          <cell r="HG294">
            <v>2443.3001899999999</v>
          </cell>
        </row>
      </sheetData>
      <sheetData sheetId="2">
        <row r="124">
          <cell r="IQ124">
            <v>931539.91937999998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Ц-1"/>
      <sheetName val="ТЭЦ-2"/>
      <sheetName val="ТЭЦ-3"/>
      <sheetName val="НГРЭС"/>
      <sheetName val="Плоская таблица (ЭМ)"/>
      <sheetName val="Плоская таблица (ЭЭ)"/>
    </sheetNames>
    <sheetDataSet>
      <sheetData sheetId="0">
        <row r="8">
          <cell r="V8">
            <v>341.06306382876397</v>
          </cell>
        </row>
      </sheetData>
      <sheetData sheetId="1">
        <row r="8">
          <cell r="V8">
            <v>305.96431103936038</v>
          </cell>
        </row>
      </sheetData>
      <sheetData sheetId="2">
        <row r="8">
          <cell r="V8">
            <v>453.08000016821603</v>
          </cell>
        </row>
      </sheetData>
      <sheetData sheetId="3">
        <row r="8">
          <cell r="V8">
            <v>663.93905347193083</v>
          </cell>
        </row>
        <row r="16">
          <cell r="V16">
            <v>454.75000002825925</v>
          </cell>
        </row>
        <row r="59">
          <cell r="V59">
            <v>199406.70337636169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O20">
            <v>454.75235790824456</v>
          </cell>
        </row>
        <row r="21">
          <cell r="O21">
            <v>140246.99085594519</v>
          </cell>
        </row>
      </sheetData>
      <sheetData sheetId="10"/>
      <sheetData sheetId="11">
        <row r="192">
          <cell r="H192">
            <v>449.74958242632414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O20">
            <v>697.6774036586545</v>
          </cell>
        </row>
      </sheetData>
      <sheetData sheetId="10"/>
      <sheetData sheetId="11">
        <row r="192">
          <cell r="H192">
            <v>696.55732365865435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месяцев"/>
    </sheetNames>
    <sheetDataSet>
      <sheetData sheetId="0">
        <row r="22">
          <cell r="D22">
            <v>1972.5110080000002</v>
          </cell>
          <cell r="H22">
            <v>1380.7643949752621</v>
          </cell>
          <cell r="I22">
            <v>1529.7810602796544</v>
          </cell>
          <cell r="J22">
            <v>698.48038774508314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view="pageBreakPreview" topLeftCell="A76" zoomScale="87" zoomScaleNormal="90" zoomScaleSheetLayoutView="87" workbookViewId="0">
      <selection activeCell="I93" sqref="I93"/>
    </sheetView>
  </sheetViews>
  <sheetFormatPr defaultRowHeight="15" x14ac:dyDescent="0.25"/>
  <cols>
    <col min="1" max="1" width="5.7109375" customWidth="1"/>
    <col min="2" max="2" width="48.140625" customWidth="1"/>
    <col min="3" max="3" width="11.7109375" customWidth="1"/>
    <col min="4" max="4" width="12.5703125" customWidth="1"/>
    <col min="5" max="5" width="12.85546875" customWidth="1"/>
    <col min="6" max="6" width="12.42578125" customWidth="1"/>
    <col min="7" max="7" width="11.5703125" customWidth="1"/>
    <col min="8" max="8" width="12.5703125" customWidth="1"/>
    <col min="9" max="9" width="12.85546875" customWidth="1"/>
    <col min="10" max="10" width="12.42578125" customWidth="1"/>
    <col min="11" max="11" width="12.42578125" style="16" customWidth="1"/>
    <col min="12" max="12" width="12.140625" customWidth="1"/>
    <col min="13" max="13" width="12.140625" style="16" customWidth="1"/>
    <col min="14" max="14" width="11.140625" customWidth="1"/>
    <col min="15" max="15" width="9.5703125" customWidth="1"/>
    <col min="16" max="16" width="10.7109375" customWidth="1"/>
    <col min="17" max="17" width="10.28515625" customWidth="1"/>
    <col min="18" max="18" width="12.42578125" customWidth="1"/>
  </cols>
  <sheetData>
    <row r="1" spans="1:11" ht="15.75" x14ac:dyDescent="0.25">
      <c r="A1" s="59" t="s">
        <v>138</v>
      </c>
      <c r="B1" s="59"/>
      <c r="C1" s="59"/>
      <c r="D1" s="59"/>
      <c r="E1" s="59"/>
      <c r="F1" s="59"/>
      <c r="G1" s="59"/>
      <c r="H1" s="10"/>
      <c r="I1" s="10"/>
      <c r="J1" s="10"/>
      <c r="K1" s="26"/>
    </row>
    <row r="2" spans="1:11" s="16" customFormat="1" ht="74.25" customHeight="1" x14ac:dyDescent="0.25">
      <c r="A2" s="60" t="s">
        <v>137</v>
      </c>
      <c r="B2" s="60"/>
      <c r="C2" s="60"/>
      <c r="D2" s="60"/>
      <c r="E2" s="60"/>
      <c r="F2" s="60"/>
      <c r="G2" s="60"/>
      <c r="H2" s="25"/>
      <c r="I2" s="25"/>
      <c r="J2" s="25"/>
      <c r="K2" s="26"/>
    </row>
    <row r="3" spans="1:11" ht="15.75" x14ac:dyDescent="0.25">
      <c r="A3" s="59" t="s">
        <v>142</v>
      </c>
      <c r="B3" s="59"/>
      <c r="C3" s="59"/>
      <c r="D3" s="59"/>
      <c r="E3" s="59"/>
      <c r="F3" s="59"/>
      <c r="G3" s="59"/>
      <c r="H3" s="10"/>
      <c r="I3" s="10"/>
      <c r="J3" s="10"/>
      <c r="K3" s="26"/>
    </row>
    <row r="4" spans="1:11" x14ac:dyDescent="0.25">
      <c r="A4" s="51"/>
      <c r="B4" s="51"/>
      <c r="C4" s="51"/>
      <c r="D4" s="51"/>
      <c r="E4" s="51"/>
      <c r="F4" s="51"/>
      <c r="G4" s="51"/>
      <c r="H4" s="11"/>
      <c r="I4" s="11"/>
      <c r="J4" s="11"/>
    </row>
    <row r="5" spans="1:11" x14ac:dyDescent="0.25">
      <c r="A5" s="51" t="s">
        <v>139</v>
      </c>
      <c r="B5" s="51"/>
      <c r="C5" s="51"/>
      <c r="D5" s="51"/>
      <c r="E5" s="51"/>
      <c r="F5" s="51"/>
      <c r="G5" s="51"/>
      <c r="H5" s="10"/>
      <c r="I5" s="10"/>
      <c r="J5" s="10"/>
      <c r="K5" s="26"/>
    </row>
    <row r="6" spans="1:11" x14ac:dyDescent="0.25">
      <c r="A6" s="51"/>
      <c r="B6" s="51"/>
      <c r="C6" s="51"/>
      <c r="D6" s="51"/>
      <c r="E6" s="51"/>
      <c r="F6" s="51"/>
      <c r="G6" s="51"/>
      <c r="H6" s="10"/>
      <c r="I6" s="10"/>
      <c r="J6" s="10"/>
      <c r="K6" s="26"/>
    </row>
    <row r="7" spans="1:11" x14ac:dyDescent="0.25">
      <c r="A7" s="51"/>
      <c r="B7" s="51"/>
      <c r="C7" s="51"/>
      <c r="D7" s="51"/>
      <c r="E7" s="51"/>
      <c r="F7" s="51"/>
      <c r="G7" s="51"/>
      <c r="H7" s="11"/>
      <c r="I7" s="11"/>
      <c r="J7" s="11"/>
    </row>
    <row r="8" spans="1:11" x14ac:dyDescent="0.25">
      <c r="A8" s="51"/>
      <c r="B8" s="51"/>
      <c r="C8" s="51"/>
      <c r="D8" s="51"/>
      <c r="E8" s="51"/>
      <c r="F8" s="51"/>
      <c r="G8" s="51"/>
      <c r="H8" s="11"/>
      <c r="I8" s="11"/>
      <c r="J8" s="11"/>
    </row>
    <row r="9" spans="1:11" x14ac:dyDescent="0.25">
      <c r="A9" s="52" t="s">
        <v>123</v>
      </c>
      <c r="B9" s="52"/>
      <c r="C9" s="52"/>
      <c r="D9" s="52"/>
      <c r="E9" s="52"/>
      <c r="F9" s="52"/>
      <c r="G9" s="52"/>
      <c r="H9" s="12"/>
      <c r="I9" s="12"/>
      <c r="J9" s="12"/>
      <c r="K9" s="12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25">
      <c r="A11" s="18" t="s">
        <v>140</v>
      </c>
      <c r="B11" s="18"/>
      <c r="C11" s="18"/>
      <c r="D11" s="18"/>
      <c r="E11" s="18"/>
      <c r="F11" s="18"/>
      <c r="G11" s="18"/>
      <c r="H11" s="16"/>
      <c r="I11" s="16"/>
      <c r="J11" s="16"/>
    </row>
    <row r="12" spans="1:11" x14ac:dyDescent="0.25">
      <c r="A12" s="18"/>
      <c r="B12" s="18"/>
      <c r="C12" s="18"/>
      <c r="D12" s="18"/>
      <c r="E12" s="18"/>
      <c r="F12" s="18"/>
      <c r="G12" s="18"/>
      <c r="H12" s="16"/>
      <c r="I12" s="16"/>
      <c r="J12" s="16"/>
    </row>
    <row r="13" spans="1:11" x14ac:dyDescent="0.25">
      <c r="A13" s="18" t="s">
        <v>141</v>
      </c>
      <c r="B13" s="18"/>
      <c r="C13" s="18"/>
      <c r="D13" s="18"/>
      <c r="E13" s="18"/>
      <c r="F13" s="18"/>
      <c r="G13" s="18"/>
      <c r="H13" s="16"/>
      <c r="I13" s="16"/>
      <c r="J13" s="16"/>
    </row>
    <row r="14" spans="1:11" x14ac:dyDescent="0.25">
      <c r="A14" s="18"/>
      <c r="B14" s="18"/>
      <c r="C14" s="18"/>
      <c r="D14" s="18"/>
      <c r="E14" s="18"/>
      <c r="F14" s="18"/>
      <c r="G14" s="18"/>
      <c r="H14" s="16"/>
      <c r="I14" s="16"/>
      <c r="J14" s="16"/>
    </row>
    <row r="15" spans="1:11" x14ac:dyDescent="0.25">
      <c r="A15" s="18" t="s">
        <v>124</v>
      </c>
      <c r="B15" s="18"/>
      <c r="C15" s="18"/>
      <c r="D15" s="18"/>
      <c r="E15" s="18"/>
      <c r="F15" s="18"/>
      <c r="G15" s="18"/>
      <c r="H15" s="16"/>
      <c r="I15" s="16"/>
      <c r="J15" s="16"/>
    </row>
    <row r="16" spans="1:11" x14ac:dyDescent="0.25">
      <c r="A16" s="18"/>
      <c r="B16" s="18"/>
      <c r="C16" s="18"/>
      <c r="D16" s="18"/>
      <c r="E16" s="18"/>
      <c r="F16" s="18"/>
      <c r="G16" s="18"/>
      <c r="H16" s="16"/>
      <c r="I16" s="16"/>
      <c r="J16" s="16"/>
    </row>
    <row r="17" spans="1:13" x14ac:dyDescent="0.25">
      <c r="A17" s="18" t="s">
        <v>125</v>
      </c>
      <c r="B17" s="18"/>
      <c r="C17" s="18"/>
      <c r="D17" s="18"/>
      <c r="E17" s="18"/>
      <c r="F17" s="18"/>
      <c r="G17" s="18"/>
      <c r="H17" s="16"/>
      <c r="I17" s="16"/>
      <c r="J17" s="16"/>
    </row>
    <row r="18" spans="1:13" x14ac:dyDescent="0.25">
      <c r="A18" s="18"/>
      <c r="B18" s="18"/>
      <c r="C18" s="18"/>
      <c r="D18" s="18"/>
      <c r="E18" s="18"/>
      <c r="F18" s="18"/>
      <c r="G18" s="18"/>
      <c r="H18" s="16"/>
      <c r="I18" s="16"/>
      <c r="J18" s="16"/>
    </row>
    <row r="19" spans="1:13" x14ac:dyDescent="0.25">
      <c r="A19" s="18" t="s">
        <v>131</v>
      </c>
      <c r="B19" s="18"/>
      <c r="C19" s="18"/>
      <c r="D19" s="18"/>
      <c r="E19" s="18"/>
      <c r="F19" s="18"/>
      <c r="G19" s="18"/>
      <c r="H19" s="16"/>
      <c r="I19" s="16"/>
      <c r="J19" s="16"/>
    </row>
    <row r="20" spans="1:13" x14ac:dyDescent="0.25">
      <c r="A20" s="18"/>
      <c r="B20" s="18"/>
      <c r="C20" s="18"/>
      <c r="D20" s="18"/>
      <c r="E20" s="18"/>
      <c r="F20" s="18"/>
      <c r="G20" s="18"/>
      <c r="H20" s="16"/>
      <c r="I20" s="16"/>
      <c r="J20" s="16"/>
    </row>
    <row r="21" spans="1:13" x14ac:dyDescent="0.25">
      <c r="A21" s="18" t="s">
        <v>143</v>
      </c>
      <c r="B21" s="18"/>
      <c r="C21" s="18"/>
      <c r="D21" s="18"/>
      <c r="E21" s="18"/>
      <c r="F21" s="18"/>
      <c r="G21" s="18"/>
      <c r="H21" s="16"/>
      <c r="I21" s="16"/>
      <c r="J21" s="16"/>
    </row>
    <row r="22" spans="1:13" x14ac:dyDescent="0.25">
      <c r="A22" s="18"/>
      <c r="B22" s="18"/>
      <c r="C22" s="18"/>
      <c r="D22" s="18"/>
      <c r="E22" s="18"/>
      <c r="F22" s="18"/>
      <c r="G22" s="18"/>
      <c r="H22" s="16"/>
      <c r="I22" s="16"/>
      <c r="J22" s="16"/>
    </row>
    <row r="23" spans="1:13" x14ac:dyDescent="0.25">
      <c r="A23" s="18" t="s">
        <v>144</v>
      </c>
      <c r="B23" s="18"/>
      <c r="C23" s="18"/>
      <c r="D23" s="18"/>
      <c r="E23" s="18"/>
      <c r="F23" s="18"/>
      <c r="G23" s="18"/>
      <c r="H23" s="16"/>
      <c r="I23" s="16"/>
      <c r="J23" s="16"/>
    </row>
    <row r="24" spans="1:13" x14ac:dyDescent="0.25">
      <c r="A24" s="18"/>
      <c r="B24" s="18"/>
      <c r="C24" s="18"/>
      <c r="D24" s="18"/>
      <c r="E24" s="18"/>
      <c r="F24" s="18"/>
      <c r="G24" s="18"/>
      <c r="H24" s="16"/>
      <c r="I24" s="16"/>
      <c r="J24" s="16"/>
    </row>
    <row r="25" spans="1:13" x14ac:dyDescent="0.25">
      <c r="A25" s="18" t="s">
        <v>126</v>
      </c>
      <c r="B25" s="18"/>
      <c r="C25" s="18"/>
      <c r="D25" s="18"/>
      <c r="E25" s="18"/>
      <c r="F25" s="18"/>
      <c r="G25" s="18"/>
      <c r="H25" s="16"/>
      <c r="I25" s="16"/>
      <c r="J25" s="16"/>
    </row>
    <row r="26" spans="1:13" x14ac:dyDescent="0.25">
      <c r="A26" s="18"/>
      <c r="B26" s="18"/>
      <c r="C26" s="18"/>
      <c r="D26" s="18"/>
      <c r="E26" s="18"/>
      <c r="F26" s="18"/>
      <c r="G26" s="18"/>
      <c r="H26" s="16"/>
      <c r="I26" s="16"/>
      <c r="J26" s="16"/>
    </row>
    <row r="27" spans="1:13" x14ac:dyDescent="0.25">
      <c r="A27" s="18" t="s">
        <v>127</v>
      </c>
      <c r="B27" s="18"/>
      <c r="C27" s="18"/>
      <c r="D27" s="18"/>
      <c r="E27" s="18"/>
      <c r="F27" s="18"/>
      <c r="G27" s="18"/>
      <c r="H27" s="16"/>
      <c r="I27" s="16"/>
      <c r="J27" s="16"/>
    </row>
    <row r="28" spans="1:13" x14ac:dyDescent="0.25">
      <c r="A28" s="18"/>
      <c r="B28" s="18"/>
      <c r="C28" s="18"/>
      <c r="D28" s="18"/>
      <c r="E28" s="18"/>
      <c r="F28" s="18"/>
      <c r="G28" s="18"/>
      <c r="H28" s="16"/>
      <c r="I28" s="16"/>
      <c r="J28" s="16"/>
    </row>
    <row r="29" spans="1:13" x14ac:dyDescent="0.25">
      <c r="A29" s="18" t="s">
        <v>128</v>
      </c>
      <c r="B29" s="18"/>
      <c r="C29" s="18"/>
      <c r="D29" s="18"/>
      <c r="E29" s="18"/>
      <c r="F29" s="18"/>
      <c r="G29" s="18"/>
      <c r="H29" s="16"/>
      <c r="I29" s="16"/>
      <c r="J29" s="16"/>
    </row>
    <row r="30" spans="1:13" x14ac:dyDescent="0.25">
      <c r="A30" s="18"/>
      <c r="B30" s="18"/>
      <c r="C30" s="18"/>
      <c r="D30" s="18"/>
      <c r="E30" s="18"/>
      <c r="F30" s="18"/>
      <c r="G30" s="18"/>
    </row>
    <row r="31" spans="1:13" x14ac:dyDescent="0.25">
      <c r="A31" s="15"/>
      <c r="B31" s="18"/>
      <c r="C31" s="18"/>
      <c r="D31" s="18"/>
      <c r="E31" s="18"/>
      <c r="F31" s="18"/>
      <c r="G31" s="18"/>
    </row>
    <row r="32" spans="1:13" x14ac:dyDescent="0.25">
      <c r="A32" s="52" t="s">
        <v>82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x14ac:dyDescent="0.25">
      <c r="A33" s="52" t="s">
        <v>83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x14ac:dyDescent="0.25">
      <c r="A34" s="1"/>
    </row>
    <row r="35" spans="1:13" ht="55.5" customHeight="1" x14ac:dyDescent="0.25">
      <c r="A35" s="55" t="s">
        <v>0</v>
      </c>
      <c r="B35" s="55" t="s">
        <v>1</v>
      </c>
      <c r="C35" s="55" t="s">
        <v>2</v>
      </c>
      <c r="D35" s="53" t="s">
        <v>145</v>
      </c>
      <c r="E35" s="54"/>
      <c r="F35" s="53" t="s">
        <v>146</v>
      </c>
      <c r="G35" s="54"/>
      <c r="H35" s="53" t="s">
        <v>147</v>
      </c>
      <c r="I35" s="54"/>
      <c r="J35" s="14" t="s">
        <v>3</v>
      </c>
      <c r="K35" s="35"/>
    </row>
    <row r="36" spans="1:13" s="16" customFormat="1" ht="33" customHeight="1" x14ac:dyDescent="0.25">
      <c r="A36" s="56"/>
      <c r="B36" s="56"/>
      <c r="C36" s="56"/>
      <c r="D36" s="23" t="s">
        <v>132</v>
      </c>
      <c r="E36" s="23" t="s">
        <v>133</v>
      </c>
      <c r="F36" s="23" t="s">
        <v>132</v>
      </c>
      <c r="G36" s="23" t="s">
        <v>133</v>
      </c>
      <c r="H36" s="23" t="s">
        <v>132</v>
      </c>
      <c r="I36" s="23" t="s">
        <v>133</v>
      </c>
      <c r="J36" s="20"/>
      <c r="K36" s="29"/>
    </row>
    <row r="37" spans="1:13" x14ac:dyDescent="0.25">
      <c r="A37" s="2" t="s">
        <v>4</v>
      </c>
      <c r="B37" s="3" t="s">
        <v>5</v>
      </c>
      <c r="C37" s="14" t="s">
        <v>6</v>
      </c>
      <c r="D37" s="19">
        <f>[1]Год!$H$11</f>
        <v>810</v>
      </c>
      <c r="E37" s="19">
        <f>[2]Год!$H$11</f>
        <v>498</v>
      </c>
      <c r="F37" s="19">
        <f>'[3]1'!$L$9</f>
        <v>810</v>
      </c>
      <c r="G37" s="19">
        <f>'[4]1'!$L$9</f>
        <v>498</v>
      </c>
      <c r="H37" s="19">
        <f>'[11]1'!$K$9</f>
        <v>814.96</v>
      </c>
      <c r="I37" s="19">
        <f>'[10]1'!$K$9</f>
        <v>498</v>
      </c>
      <c r="J37" s="17"/>
      <c r="K37" s="30"/>
    </row>
    <row r="38" spans="1:13" ht="51" x14ac:dyDescent="0.25">
      <c r="A38" s="2" t="s">
        <v>7</v>
      </c>
      <c r="B38" s="3" t="s">
        <v>8</v>
      </c>
      <c r="C38" s="14" t="s">
        <v>6</v>
      </c>
      <c r="D38" s="19">
        <f>[1]Год!$H$12-[1]Год!$H$14</f>
        <v>768.65958333333333</v>
      </c>
      <c r="E38" s="19">
        <f>[2]Год!$H$12-[2]Год!$H$14</f>
        <v>484.97575000000006</v>
      </c>
      <c r="F38" s="19">
        <f>'[3]0.1'!$O$12</f>
        <v>763.58458333333328</v>
      </c>
      <c r="G38" s="19">
        <f>'[4]0.1'!$O$12</f>
        <v>490.55270000000002</v>
      </c>
      <c r="H38" s="19">
        <f>'[11]0.1'!$L$12</f>
        <v>763.52360208036873</v>
      </c>
      <c r="I38" s="19">
        <f>'[10]0.1'!$L$12</f>
        <v>483.03898125296467</v>
      </c>
      <c r="J38" s="17"/>
      <c r="K38" s="30"/>
    </row>
    <row r="39" spans="1:13" x14ac:dyDescent="0.25">
      <c r="A39" s="2" t="s">
        <v>9</v>
      </c>
      <c r="B39" s="3" t="s">
        <v>10</v>
      </c>
      <c r="C39" s="14" t="s">
        <v>11</v>
      </c>
      <c r="D39" s="19">
        <f>'[11]4'!$J$8</f>
        <v>3281.9765890000003</v>
      </c>
      <c r="E39" s="19">
        <f>'[10]4'!$J$8</f>
        <v>771.17590800000016</v>
      </c>
      <c r="F39" s="19">
        <f>'[3]4'!$N$8</f>
        <v>3651.1597999999999</v>
      </c>
      <c r="G39" s="19">
        <f>'[4]4'!$N$8</f>
        <v>742.44989999999996</v>
      </c>
      <c r="H39" s="19">
        <f>'[11]4'!$M$8</f>
        <v>3281.9720689999995</v>
      </c>
      <c r="I39" s="19">
        <f>'[10]4'!$M$8</f>
        <v>771.17590799999994</v>
      </c>
      <c r="J39" s="3"/>
      <c r="K39" s="31"/>
    </row>
    <row r="40" spans="1:13" x14ac:dyDescent="0.25">
      <c r="A40" s="2" t="s">
        <v>12</v>
      </c>
      <c r="B40" s="3" t="s">
        <v>13</v>
      </c>
      <c r="C40" s="14" t="s">
        <v>11</v>
      </c>
      <c r="D40" s="19">
        <f>'[11]4'!$J$23</f>
        <v>2916.9408600000002</v>
      </c>
      <c r="E40" s="19">
        <f>'[10]4'!$J$23</f>
        <v>692.08498300000019</v>
      </c>
      <c r="F40" s="19">
        <f>'[3]4'!$N$23</f>
        <v>3272.1693</v>
      </c>
      <c r="G40" s="19">
        <f>'[4]4'!$N$23</f>
        <v>676.66879999999992</v>
      </c>
      <c r="H40" s="19">
        <f>'[11]4'!$M$23</f>
        <v>2920.4406077178514</v>
      </c>
      <c r="I40" s="19">
        <f>'[10]4'!$M$23</f>
        <v>690.21351334993972</v>
      </c>
      <c r="J40" s="3"/>
      <c r="K40" s="31"/>
    </row>
    <row r="41" spans="1:13" x14ac:dyDescent="0.25">
      <c r="A41" s="2" t="s">
        <v>14</v>
      </c>
      <c r="B41" s="3" t="s">
        <v>15</v>
      </c>
      <c r="C41" s="14" t="s">
        <v>16</v>
      </c>
      <c r="D41" s="19">
        <f>'[11]4'!$J$27</f>
        <v>620.32799999999997</v>
      </c>
      <c r="E41" s="19">
        <f>'[10]4'!$J$27</f>
        <v>0</v>
      </c>
      <c r="F41" s="19">
        <f>'[3]4'!$N$27</f>
        <v>529.91399999999999</v>
      </c>
      <c r="G41" s="19">
        <f>'[4]4'!$N$27</f>
        <v>0</v>
      </c>
      <c r="H41" s="19">
        <f>'[11]4'!$M$27</f>
        <v>529.91435899999999</v>
      </c>
      <c r="I41" s="19">
        <f>'[10]4'!$M$27</f>
        <v>0</v>
      </c>
      <c r="J41" s="3"/>
      <c r="K41" s="31"/>
    </row>
    <row r="42" spans="1:13" x14ac:dyDescent="0.25">
      <c r="A42" s="2" t="s">
        <v>17</v>
      </c>
      <c r="B42" s="3" t="s">
        <v>18</v>
      </c>
      <c r="C42" s="14" t="s">
        <v>16</v>
      </c>
      <c r="D42" s="19">
        <f>[1]Год!$H$51</f>
        <v>614.69139999999993</v>
      </c>
      <c r="E42" s="19">
        <f>[2]Год!$H$51</f>
        <v>0</v>
      </c>
      <c r="F42" s="19">
        <f>'[3]0.1'!$O$17</f>
        <v>524.98</v>
      </c>
      <c r="G42" s="19">
        <f>'[4]0.1'!$O$17</f>
        <v>0</v>
      </c>
      <c r="H42" s="19">
        <f>'[11]0.1'!$L$17</f>
        <v>524.98013300000002</v>
      </c>
      <c r="I42" s="19">
        <f>'[10]0.1'!$L$17</f>
        <v>0</v>
      </c>
      <c r="J42" s="3"/>
      <c r="K42" s="31"/>
    </row>
    <row r="43" spans="1:13" s="38" customFormat="1" x14ac:dyDescent="0.25">
      <c r="A43" s="21" t="s">
        <v>19</v>
      </c>
      <c r="B43" s="22" t="s">
        <v>20</v>
      </c>
      <c r="C43" s="36" t="s">
        <v>21</v>
      </c>
      <c r="D43" s="19" t="s">
        <v>130</v>
      </c>
      <c r="E43" s="19" t="s">
        <v>130</v>
      </c>
      <c r="F43" s="19">
        <f t="shared" ref="F43:H43" si="0">F44+F45+F46</f>
        <v>3414.1568764162362</v>
      </c>
      <c r="G43" s="19">
        <f t="shared" si="0"/>
        <v>500.60066696675494</v>
      </c>
      <c r="H43" s="19">
        <f t="shared" si="0"/>
        <v>4687.1245703501172</v>
      </c>
      <c r="I43" s="19">
        <f t="shared" ref="I43" si="1">I44+I45+I46</f>
        <v>772.9239041896052</v>
      </c>
      <c r="J43" s="22"/>
      <c r="K43" s="37"/>
    </row>
    <row r="44" spans="1:13" x14ac:dyDescent="0.25">
      <c r="A44" s="2" t="s">
        <v>22</v>
      </c>
      <c r="B44" s="3" t="s">
        <v>23</v>
      </c>
      <c r="C44" s="14" t="s">
        <v>21</v>
      </c>
      <c r="D44" s="19" t="s">
        <v>130</v>
      </c>
      <c r="E44" s="19" t="s">
        <v>130</v>
      </c>
      <c r="F44" s="19">
        <f>'[3]0.1'!$M$36/1000</f>
        <v>1574.6670976102243</v>
      </c>
      <c r="G44" s="19">
        <f>'[4]0.1'!$M$36/1000</f>
        <v>500.60066696675494</v>
      </c>
      <c r="H44" s="19">
        <f>'[11]0.1'!$J$36/1000</f>
        <v>2676.9902089051066</v>
      </c>
      <c r="I44" s="19">
        <f>'[10]0.1'!$J$36/1000</f>
        <v>772.9239041896052</v>
      </c>
      <c r="J44" s="3"/>
      <c r="K44" s="31"/>
    </row>
    <row r="45" spans="1:13" x14ac:dyDescent="0.25">
      <c r="A45" s="2" t="s">
        <v>24</v>
      </c>
      <c r="B45" s="3" t="s">
        <v>25</v>
      </c>
      <c r="C45" s="14" t="s">
        <v>21</v>
      </c>
      <c r="D45" s="19" t="s">
        <v>130</v>
      </c>
      <c r="E45" s="19" t="s">
        <v>130</v>
      </c>
      <c r="F45" s="19">
        <f>'[3]0.1'!$N$36/1000</f>
        <v>1721.2656869214118</v>
      </c>
      <c r="G45" s="19">
        <f>'[4]0.1'!$N$36/1000</f>
        <v>0</v>
      </c>
      <c r="H45" s="19">
        <f>'[11]0.1'!$K$36/1000</f>
        <v>1793.0412678566909</v>
      </c>
      <c r="I45" s="19">
        <f>'[10]0.1'!$K$36/1000</f>
        <v>0</v>
      </c>
      <c r="J45" s="3"/>
      <c r="K45" s="31"/>
    </row>
    <row r="46" spans="1:13" ht="25.5" x14ac:dyDescent="0.25">
      <c r="A46" s="2" t="s">
        <v>26</v>
      </c>
      <c r="B46" s="3" t="s">
        <v>27</v>
      </c>
      <c r="C46" s="14" t="s">
        <v>21</v>
      </c>
      <c r="D46" s="19" t="s">
        <v>130</v>
      </c>
      <c r="E46" s="19" t="s">
        <v>130</v>
      </c>
      <c r="F46" s="19">
        <f>'[3]0.1'!$M$33/1000</f>
        <v>118.2240918846</v>
      </c>
      <c r="G46" s="19">
        <f>'[4]0.1'!$M$33/1000</f>
        <v>0</v>
      </c>
      <c r="H46" s="19">
        <f>'[11]0.1'!$J$33/1000</f>
        <v>217.09309358832007</v>
      </c>
      <c r="I46" s="19">
        <f>'[10]0.1'!$J$33/1000</f>
        <v>0</v>
      </c>
      <c r="J46" s="3"/>
      <c r="K46" s="31"/>
    </row>
    <row r="47" spans="1:13" s="38" customFormat="1" x14ac:dyDescent="0.25">
      <c r="A47" s="21" t="s">
        <v>28</v>
      </c>
      <c r="B47" s="39" t="s">
        <v>29</v>
      </c>
      <c r="C47" s="36"/>
      <c r="D47" s="19">
        <f>D48+D50</f>
        <v>2299.5545828700001</v>
      </c>
      <c r="E47" s="19">
        <f>E48+E50</f>
        <v>608.99249259999999</v>
      </c>
      <c r="F47" s="19">
        <f t="shared" ref="F47:H47" si="2">F48+F50</f>
        <v>1689.06849917553</v>
      </c>
      <c r="G47" s="19">
        <f t="shared" si="2"/>
        <v>499.81015308010228</v>
      </c>
      <c r="H47" s="19">
        <f t="shared" si="2"/>
        <v>2890.5502644229528</v>
      </c>
      <c r="I47" s="19">
        <f t="shared" ref="I47" si="3">I48+I50</f>
        <v>772.08891010926789</v>
      </c>
      <c r="J47" s="22"/>
      <c r="K47" s="37"/>
    </row>
    <row r="48" spans="1:13" x14ac:dyDescent="0.25">
      <c r="A48" s="47" t="s">
        <v>30</v>
      </c>
      <c r="B48" s="3" t="s">
        <v>31</v>
      </c>
      <c r="C48" s="14" t="s">
        <v>21</v>
      </c>
      <c r="D48" s="19">
        <f>[5]НГРЭС!$GI$126/1000</f>
        <v>2099.75982221</v>
      </c>
      <c r="E48" s="19">
        <f>[5]НГРЭС!$HD$126/1000</f>
        <v>608.99249259999999</v>
      </c>
      <c r="F48" s="19">
        <f>'[3]0.1'!$O$32/1000</f>
        <v>1570.8444072909299</v>
      </c>
      <c r="G48" s="19">
        <f>'[4]0.1'!$O$32/1000</f>
        <v>499.81015308010228</v>
      </c>
      <c r="H48" s="19">
        <f>'[11]0.1'!$L$32/1000</f>
        <v>2673.4571708346325</v>
      </c>
      <c r="I48" s="19">
        <f>'[10]0.1'!$L$32/1000</f>
        <v>772.08891010926789</v>
      </c>
      <c r="J48" s="3"/>
      <c r="K48" s="31"/>
    </row>
    <row r="49" spans="1:11" ht="25.5" x14ac:dyDescent="0.25">
      <c r="A49" s="47"/>
      <c r="B49" s="3" t="s">
        <v>32</v>
      </c>
      <c r="C49" s="14" t="s">
        <v>33</v>
      </c>
      <c r="D49" s="19">
        <f>'[11]4'!$J$24</f>
        <v>402.97488895114446</v>
      </c>
      <c r="E49" s="19">
        <f>'[10]4'!$J$24</f>
        <v>460.28341120167045</v>
      </c>
      <c r="F49" s="34">
        <f>'[3]4'!$N$24</f>
        <v>396.1</v>
      </c>
      <c r="G49" s="34">
        <f>'[4]4'!$N$24</f>
        <v>429.10897467821957</v>
      </c>
      <c r="H49" s="19">
        <f>'[11]4'!$M$24</f>
        <v>405.65009073151128</v>
      </c>
      <c r="I49" s="19">
        <f>'[10]4'!$M$24</f>
        <v>460.28341120167045</v>
      </c>
      <c r="J49" s="3"/>
      <c r="K49" s="31"/>
    </row>
    <row r="50" spans="1:11" x14ac:dyDescent="0.25">
      <c r="A50" s="47" t="s">
        <v>34</v>
      </c>
      <c r="B50" s="3" t="s">
        <v>35</v>
      </c>
      <c r="C50" s="14" t="s">
        <v>21</v>
      </c>
      <c r="D50" s="19">
        <f>([5]НГРЭС!$GP$126+[5]НГРЭС!$HO$126)/1000</f>
        <v>199.79476066000001</v>
      </c>
      <c r="E50" s="19">
        <v>0</v>
      </c>
      <c r="F50" s="19">
        <f>'[3]0.1'!$O$33/1000</f>
        <v>118.2240918846</v>
      </c>
      <c r="G50" s="19">
        <f>'[4]0.1'!$O$33/1000</f>
        <v>0</v>
      </c>
      <c r="H50" s="19">
        <f>'[11]0.1'!$L$33/1000</f>
        <v>217.09309358832007</v>
      </c>
      <c r="I50" s="19">
        <f>'[10]0.1'!$L$33/1000</f>
        <v>0</v>
      </c>
      <c r="J50" s="3"/>
      <c r="K50" s="31"/>
    </row>
    <row r="51" spans="1:11" ht="25.5" x14ac:dyDescent="0.25">
      <c r="A51" s="47"/>
      <c r="B51" s="3" t="s">
        <v>36</v>
      </c>
      <c r="C51" s="36" t="s">
        <v>37</v>
      </c>
      <c r="D51" s="19">
        <f>'[11]4'!$J$28</f>
        <v>181.93704389309508</v>
      </c>
      <c r="E51" s="19">
        <v>0</v>
      </c>
      <c r="F51" s="34">
        <f>'[3]4'!$N$28</f>
        <v>185.5</v>
      </c>
      <c r="G51" s="19">
        <f>'[4]4'!$N$28</f>
        <v>0</v>
      </c>
      <c r="H51" s="19">
        <f>'[11]4'!$M$28</f>
        <v>183.11684058975456</v>
      </c>
      <c r="I51" s="19">
        <f>'[10]4'!$M$28</f>
        <v>0</v>
      </c>
      <c r="J51" s="3"/>
      <c r="K51" s="31"/>
    </row>
    <row r="52" spans="1:11" ht="37.5" customHeight="1" x14ac:dyDescent="0.25">
      <c r="A52" s="47"/>
      <c r="B52" s="3" t="s">
        <v>38</v>
      </c>
      <c r="C52" s="14"/>
      <c r="D52" s="42" t="s">
        <v>130</v>
      </c>
      <c r="E52" s="42" t="s">
        <v>130</v>
      </c>
      <c r="F52" s="42" t="s">
        <v>130</v>
      </c>
      <c r="G52" s="42" t="s">
        <v>130</v>
      </c>
      <c r="H52" s="17" t="s">
        <v>130</v>
      </c>
      <c r="I52" s="17" t="s">
        <v>130</v>
      </c>
      <c r="J52" s="3"/>
      <c r="K52" s="31"/>
    </row>
    <row r="53" spans="1:11" x14ac:dyDescent="0.25">
      <c r="A53" s="2" t="s">
        <v>39</v>
      </c>
      <c r="B53" s="3" t="s">
        <v>40</v>
      </c>
      <c r="C53" s="14" t="s">
        <v>21</v>
      </c>
      <c r="D53" s="17" t="s">
        <v>130</v>
      </c>
      <c r="E53" s="17" t="s">
        <v>130</v>
      </c>
      <c r="F53" s="17" t="s">
        <v>130</v>
      </c>
      <c r="G53" s="17" t="s">
        <v>130</v>
      </c>
      <c r="H53" s="17" t="s">
        <v>130</v>
      </c>
      <c r="I53" s="17" t="s">
        <v>130</v>
      </c>
      <c r="J53" s="3"/>
      <c r="K53" s="31"/>
    </row>
    <row r="54" spans="1:11" ht="35.25" customHeight="1" x14ac:dyDescent="0.25">
      <c r="A54" s="21" t="s">
        <v>41</v>
      </c>
      <c r="B54" s="22" t="s">
        <v>42</v>
      </c>
      <c r="C54" s="14"/>
      <c r="D54" s="17" t="s">
        <v>130</v>
      </c>
      <c r="E54" s="17" t="s">
        <v>130</v>
      </c>
      <c r="F54" s="17" t="s">
        <v>130</v>
      </c>
      <c r="G54" s="17" t="s">
        <v>130</v>
      </c>
      <c r="H54" s="17" t="s">
        <v>130</v>
      </c>
      <c r="I54" s="17" t="s">
        <v>130</v>
      </c>
      <c r="J54" s="3"/>
      <c r="K54" s="31"/>
    </row>
    <row r="55" spans="1:11" x14ac:dyDescent="0.25">
      <c r="A55" s="21" t="s">
        <v>43</v>
      </c>
      <c r="B55" s="22" t="s">
        <v>44</v>
      </c>
      <c r="C55" s="14" t="s">
        <v>45</v>
      </c>
      <c r="D55" s="17" t="s">
        <v>130</v>
      </c>
      <c r="E55" s="17" t="s">
        <v>130</v>
      </c>
      <c r="F55" s="17" t="s">
        <v>130</v>
      </c>
      <c r="G55" s="17" t="s">
        <v>130</v>
      </c>
      <c r="H55" s="17" t="s">
        <v>130</v>
      </c>
      <c r="I55" s="17" t="s">
        <v>130</v>
      </c>
      <c r="J55" s="3"/>
      <c r="K55" s="31"/>
    </row>
    <row r="56" spans="1:11" ht="25.5" x14ac:dyDescent="0.25">
      <c r="A56" s="21" t="s">
        <v>46</v>
      </c>
      <c r="B56" s="22" t="s">
        <v>47</v>
      </c>
      <c r="C56" s="14" t="s">
        <v>48</v>
      </c>
      <c r="D56" s="17" t="s">
        <v>130</v>
      </c>
      <c r="E56" s="17" t="s">
        <v>130</v>
      </c>
      <c r="F56" s="17" t="s">
        <v>130</v>
      </c>
      <c r="G56" s="17" t="s">
        <v>130</v>
      </c>
      <c r="H56" s="17" t="s">
        <v>130</v>
      </c>
      <c r="I56" s="17" t="s">
        <v>130</v>
      </c>
      <c r="J56" s="3"/>
      <c r="K56" s="31"/>
    </row>
    <row r="57" spans="1:11" ht="25.5" x14ac:dyDescent="0.25">
      <c r="A57" s="21" t="s">
        <v>49</v>
      </c>
      <c r="B57" s="22" t="s">
        <v>50</v>
      </c>
      <c r="C57" s="14"/>
      <c r="D57" s="17" t="s">
        <v>130</v>
      </c>
      <c r="E57" s="17" t="s">
        <v>130</v>
      </c>
      <c r="F57" s="17" t="s">
        <v>130</v>
      </c>
      <c r="G57" s="17" t="s">
        <v>130</v>
      </c>
      <c r="H57" s="17" t="s">
        <v>130</v>
      </c>
      <c r="I57" s="17" t="s">
        <v>130</v>
      </c>
      <c r="J57" s="3"/>
      <c r="K57" s="31"/>
    </row>
    <row r="58" spans="1:11" x14ac:dyDescent="0.25">
      <c r="A58" s="2" t="s">
        <v>51</v>
      </c>
      <c r="B58" s="3" t="s">
        <v>52</v>
      </c>
      <c r="C58" s="14" t="s">
        <v>21</v>
      </c>
      <c r="D58" s="19">
        <f>D59+D60+D61</f>
        <v>5500.3122834800006</v>
      </c>
      <c r="E58" s="19">
        <f>E59+E60+E61</f>
        <v>2167.3814354799997</v>
      </c>
      <c r="F58" s="17" t="s">
        <v>130</v>
      </c>
      <c r="G58" s="17" t="s">
        <v>130</v>
      </c>
      <c r="H58" s="17" t="s">
        <v>130</v>
      </c>
      <c r="I58" s="17" t="s">
        <v>130</v>
      </c>
      <c r="J58" s="3"/>
      <c r="K58" s="31"/>
    </row>
    <row r="59" spans="1:11" x14ac:dyDescent="0.25">
      <c r="A59" s="2" t="s">
        <v>53</v>
      </c>
      <c r="B59" s="3" t="s">
        <v>54</v>
      </c>
      <c r="C59" s="14" t="s">
        <v>21</v>
      </c>
      <c r="D59" s="19">
        <f>[5]НГРЭС!$GI$123/1000-[5]НГРЭС!$GI$294/1000</f>
        <v>2760.5191157000004</v>
      </c>
      <c r="E59" s="19">
        <f>[5]НГРЭС!$HD$123/1000-[5]НГРЭС!$HD$294/1000</f>
        <v>945.83393475999992</v>
      </c>
      <c r="F59" s="17" t="s">
        <v>130</v>
      </c>
      <c r="G59" s="17" t="s">
        <v>130</v>
      </c>
      <c r="H59" s="17" t="s">
        <v>130</v>
      </c>
      <c r="I59" s="17" t="s">
        <v>130</v>
      </c>
      <c r="J59" s="3"/>
      <c r="K59" s="31"/>
    </row>
    <row r="60" spans="1:11" x14ac:dyDescent="0.25">
      <c r="A60" s="2" t="s">
        <v>55</v>
      </c>
      <c r="B60" s="3" t="s">
        <v>56</v>
      </c>
      <c r="C60" s="14" t="s">
        <v>21</v>
      </c>
      <c r="D60" s="19">
        <f>[5]НГРЭС!$GL$123/1000-[5]НГРЭС!$GL$294/1000</f>
        <v>1841.1075851000001</v>
      </c>
      <c r="E60" s="19">
        <f>[5]НГРЭС!$HG$123/1000-[5]НГРЭС!$HG$294/1000</f>
        <v>1221.54750072</v>
      </c>
      <c r="F60" s="17" t="s">
        <v>130</v>
      </c>
      <c r="G60" s="17" t="s">
        <v>130</v>
      </c>
      <c r="H60" s="17" t="s">
        <v>130</v>
      </c>
      <c r="I60" s="17" t="s">
        <v>130</v>
      </c>
      <c r="J60" s="3"/>
      <c r="K60" s="31"/>
    </row>
    <row r="61" spans="1:11" ht="25.5" x14ac:dyDescent="0.25">
      <c r="A61" s="2" t="s">
        <v>57</v>
      </c>
      <c r="B61" s="3" t="s">
        <v>58</v>
      </c>
      <c r="C61" s="14" t="s">
        <v>21</v>
      </c>
      <c r="D61" s="19">
        <f>([5]НГРЭС!$HO$123+[5]НГРЭС!$GP$123+[5]НГРЭС!$GT$123+[5]НГРЭС!$GU$123)/1000</f>
        <v>898.68558268000004</v>
      </c>
      <c r="E61" s="19">
        <v>0</v>
      </c>
      <c r="F61" s="17" t="s">
        <v>130</v>
      </c>
      <c r="G61" s="17" t="s">
        <v>130</v>
      </c>
      <c r="H61" s="17" t="s">
        <v>130</v>
      </c>
      <c r="I61" s="17" t="s">
        <v>130</v>
      </c>
      <c r="J61" s="3"/>
      <c r="K61" s="31"/>
    </row>
    <row r="62" spans="1:11" x14ac:dyDescent="0.25">
      <c r="A62" s="2" t="s">
        <v>59</v>
      </c>
      <c r="B62" s="3" t="s">
        <v>60</v>
      </c>
      <c r="C62" s="14"/>
      <c r="D62" s="17"/>
      <c r="E62" s="17"/>
      <c r="F62" s="17" t="s">
        <v>130</v>
      </c>
      <c r="G62" s="17" t="s">
        <v>130</v>
      </c>
      <c r="H62" s="17" t="s">
        <v>130</v>
      </c>
      <c r="I62" s="17" t="s">
        <v>130</v>
      </c>
      <c r="J62" s="3"/>
      <c r="K62" s="31"/>
    </row>
    <row r="63" spans="1:11" x14ac:dyDescent="0.25">
      <c r="A63" s="2" t="s">
        <v>61</v>
      </c>
      <c r="B63" s="3" t="s">
        <v>62</v>
      </c>
      <c r="C63" s="14" t="s">
        <v>21</v>
      </c>
      <c r="D63" s="17" t="s">
        <v>130</v>
      </c>
      <c r="E63" s="17" t="s">
        <v>130</v>
      </c>
      <c r="F63" s="17" t="s">
        <v>130</v>
      </c>
      <c r="G63" s="17" t="s">
        <v>130</v>
      </c>
      <c r="H63" s="17" t="s">
        <v>130</v>
      </c>
      <c r="I63" s="17" t="s">
        <v>130</v>
      </c>
      <c r="J63" s="3"/>
      <c r="K63" s="31"/>
    </row>
    <row r="64" spans="1:11" x14ac:dyDescent="0.25">
      <c r="A64" s="2" t="s">
        <v>63</v>
      </c>
      <c r="B64" s="3" t="s">
        <v>64</v>
      </c>
      <c r="C64" s="14" t="s">
        <v>21</v>
      </c>
      <c r="D64" s="17" t="s">
        <v>130</v>
      </c>
      <c r="E64" s="17" t="s">
        <v>130</v>
      </c>
      <c r="F64" s="17" t="s">
        <v>130</v>
      </c>
      <c r="G64" s="17" t="s">
        <v>130</v>
      </c>
      <c r="H64" s="17" t="s">
        <v>130</v>
      </c>
      <c r="I64" s="17" t="s">
        <v>130</v>
      </c>
      <c r="J64" s="3"/>
      <c r="K64" s="31"/>
    </row>
    <row r="65" spans="1:11" x14ac:dyDescent="0.25">
      <c r="A65" s="2" t="s">
        <v>65</v>
      </c>
      <c r="B65" s="3" t="s">
        <v>66</v>
      </c>
      <c r="C65" s="14"/>
      <c r="D65" s="17" t="s">
        <v>130</v>
      </c>
      <c r="E65" s="17" t="s">
        <v>130</v>
      </c>
      <c r="F65" s="17" t="s">
        <v>130</v>
      </c>
      <c r="G65" s="17" t="s">
        <v>130</v>
      </c>
      <c r="H65" s="17" t="s">
        <v>130</v>
      </c>
      <c r="I65" s="17" t="s">
        <v>130</v>
      </c>
      <c r="J65" s="3"/>
      <c r="K65" s="31"/>
    </row>
    <row r="66" spans="1:11" x14ac:dyDescent="0.25">
      <c r="A66" s="21" t="s">
        <v>67</v>
      </c>
      <c r="B66" s="22" t="s">
        <v>54</v>
      </c>
      <c r="C66" s="14" t="s">
        <v>21</v>
      </c>
      <c r="D66" s="17" t="s">
        <v>130</v>
      </c>
      <c r="E66" s="17" t="s">
        <v>130</v>
      </c>
      <c r="F66" s="17" t="s">
        <v>130</v>
      </c>
      <c r="G66" s="17" t="s">
        <v>130</v>
      </c>
      <c r="H66" s="17" t="s">
        <v>130</v>
      </c>
      <c r="I66" s="17" t="s">
        <v>130</v>
      </c>
      <c r="J66" s="3"/>
      <c r="K66" s="31"/>
    </row>
    <row r="67" spans="1:11" x14ac:dyDescent="0.25">
      <c r="A67" s="21" t="s">
        <v>68</v>
      </c>
      <c r="B67" s="22" t="s">
        <v>56</v>
      </c>
      <c r="C67" s="14" t="s">
        <v>21</v>
      </c>
      <c r="D67" s="17" t="s">
        <v>130</v>
      </c>
      <c r="E67" s="17" t="s">
        <v>130</v>
      </c>
      <c r="F67" s="17" t="s">
        <v>130</v>
      </c>
      <c r="G67" s="17" t="s">
        <v>130</v>
      </c>
      <c r="H67" s="17" t="s">
        <v>130</v>
      </c>
      <c r="I67" s="17" t="s">
        <v>130</v>
      </c>
      <c r="J67" s="3"/>
      <c r="K67" s="31"/>
    </row>
    <row r="68" spans="1:11" ht="25.5" x14ac:dyDescent="0.25">
      <c r="A68" s="21" t="s">
        <v>69</v>
      </c>
      <c r="B68" s="22" t="s">
        <v>58</v>
      </c>
      <c r="C68" s="14" t="s">
        <v>21</v>
      </c>
      <c r="D68" s="17" t="s">
        <v>130</v>
      </c>
      <c r="E68" s="17" t="s">
        <v>130</v>
      </c>
      <c r="F68" s="17" t="s">
        <v>130</v>
      </c>
      <c r="G68" s="17" t="s">
        <v>130</v>
      </c>
      <c r="H68" s="17" t="s">
        <v>130</v>
      </c>
      <c r="I68" s="17" t="s">
        <v>130</v>
      </c>
      <c r="J68" s="3"/>
      <c r="K68" s="31"/>
    </row>
    <row r="69" spans="1:11" ht="25.5" x14ac:dyDescent="0.25">
      <c r="A69" s="2" t="s">
        <v>70</v>
      </c>
      <c r="B69" s="3" t="s">
        <v>71</v>
      </c>
      <c r="C69" s="14"/>
      <c r="D69" s="17" t="s">
        <v>130</v>
      </c>
      <c r="E69" s="17" t="s">
        <v>130</v>
      </c>
      <c r="F69" s="17" t="s">
        <v>130</v>
      </c>
      <c r="G69" s="17" t="s">
        <v>130</v>
      </c>
      <c r="H69" s="17" t="s">
        <v>130</v>
      </c>
      <c r="I69" s="17" t="s">
        <v>130</v>
      </c>
      <c r="J69" s="3"/>
      <c r="K69" s="31"/>
    </row>
    <row r="70" spans="1:11" x14ac:dyDescent="0.25">
      <c r="A70" s="2" t="s">
        <v>72</v>
      </c>
      <c r="B70" s="3" t="s">
        <v>54</v>
      </c>
      <c r="C70" s="14" t="s">
        <v>21</v>
      </c>
      <c r="D70" s="17" t="s">
        <v>130</v>
      </c>
      <c r="E70" s="17" t="s">
        <v>130</v>
      </c>
      <c r="F70" s="17" t="s">
        <v>130</v>
      </c>
      <c r="G70" s="17" t="s">
        <v>130</v>
      </c>
      <c r="H70" s="17" t="s">
        <v>130</v>
      </c>
      <c r="I70" s="17" t="s">
        <v>130</v>
      </c>
      <c r="J70" s="3"/>
      <c r="K70" s="31"/>
    </row>
    <row r="71" spans="1:11" x14ac:dyDescent="0.25">
      <c r="A71" s="2" t="s">
        <v>73</v>
      </c>
      <c r="B71" s="3" t="s">
        <v>56</v>
      </c>
      <c r="C71" s="14" t="s">
        <v>21</v>
      </c>
      <c r="D71" s="17" t="s">
        <v>130</v>
      </c>
      <c r="E71" s="17" t="s">
        <v>130</v>
      </c>
      <c r="F71" s="17" t="s">
        <v>130</v>
      </c>
      <c r="G71" s="17" t="s">
        <v>130</v>
      </c>
      <c r="H71" s="17" t="s">
        <v>130</v>
      </c>
      <c r="I71" s="17" t="s">
        <v>130</v>
      </c>
      <c r="J71" s="3"/>
      <c r="K71" s="31"/>
    </row>
    <row r="72" spans="1:11" ht="25.5" x14ac:dyDescent="0.25">
      <c r="A72" s="2" t="s">
        <v>74</v>
      </c>
      <c r="B72" s="4" t="s">
        <v>58</v>
      </c>
      <c r="C72" s="14" t="s">
        <v>21</v>
      </c>
      <c r="D72" s="17" t="s">
        <v>130</v>
      </c>
      <c r="E72" s="17" t="s">
        <v>130</v>
      </c>
      <c r="F72" s="17" t="s">
        <v>130</v>
      </c>
      <c r="G72" s="17" t="s">
        <v>130</v>
      </c>
      <c r="H72" s="17" t="s">
        <v>130</v>
      </c>
      <c r="I72" s="17" t="s">
        <v>130</v>
      </c>
      <c r="J72" s="3"/>
      <c r="K72" s="31"/>
    </row>
    <row r="73" spans="1:11" x14ac:dyDescent="0.25">
      <c r="A73" s="2" t="s">
        <v>75</v>
      </c>
      <c r="B73" s="3" t="s">
        <v>76</v>
      </c>
      <c r="C73" s="14" t="s">
        <v>21</v>
      </c>
      <c r="D73" s="17" t="s">
        <v>130</v>
      </c>
      <c r="E73" s="17" t="s">
        <v>130</v>
      </c>
      <c r="F73" s="17" t="s">
        <v>130</v>
      </c>
      <c r="G73" s="17" t="s">
        <v>130</v>
      </c>
      <c r="H73" s="17" t="s">
        <v>130</v>
      </c>
      <c r="I73" s="17" t="s">
        <v>130</v>
      </c>
      <c r="J73" s="3"/>
      <c r="K73" s="31"/>
    </row>
    <row r="74" spans="1:11" ht="25.5" x14ac:dyDescent="0.25">
      <c r="A74" s="2" t="s">
        <v>77</v>
      </c>
      <c r="B74" s="3" t="s">
        <v>78</v>
      </c>
      <c r="C74" s="14" t="s">
        <v>79</v>
      </c>
      <c r="D74" s="17" t="s">
        <v>130</v>
      </c>
      <c r="E74" s="17" t="s">
        <v>130</v>
      </c>
      <c r="F74" s="17" t="s">
        <v>130</v>
      </c>
      <c r="G74" s="17" t="s">
        <v>130</v>
      </c>
      <c r="H74" s="17" t="s">
        <v>130</v>
      </c>
      <c r="I74" s="17" t="s">
        <v>130</v>
      </c>
      <c r="J74" s="3"/>
      <c r="K74" s="31"/>
    </row>
    <row r="75" spans="1:11" ht="48" customHeight="1" x14ac:dyDescent="0.25">
      <c r="A75" s="2" t="s">
        <v>80</v>
      </c>
      <c r="B75" s="3" t="s">
        <v>81</v>
      </c>
      <c r="C75" s="14"/>
      <c r="D75" s="57" t="s">
        <v>130</v>
      </c>
      <c r="E75" s="58"/>
      <c r="F75" s="57" t="s">
        <v>130</v>
      </c>
      <c r="G75" s="58"/>
      <c r="H75" s="32" t="s">
        <v>130</v>
      </c>
      <c r="I75" s="32" t="s">
        <v>130</v>
      </c>
      <c r="J75" s="3"/>
      <c r="K75" s="31"/>
    </row>
    <row r="76" spans="1:11" x14ac:dyDescent="0.25">
      <c r="A76" s="1"/>
    </row>
    <row r="77" spans="1:11" s="16" customFormat="1" ht="15" customHeight="1" x14ac:dyDescent="0.25">
      <c r="A77" s="46" t="s">
        <v>134</v>
      </c>
      <c r="B77" s="46"/>
      <c r="C77" s="46"/>
      <c r="D77" s="46"/>
      <c r="E77" s="46"/>
      <c r="F77" s="46"/>
      <c r="G77" s="46"/>
    </row>
    <row r="78" spans="1:11" s="16" customFormat="1" ht="31.5" customHeight="1" x14ac:dyDescent="0.25">
      <c r="A78" s="46" t="s">
        <v>135</v>
      </c>
      <c r="B78" s="46"/>
      <c r="C78" s="46"/>
      <c r="D78" s="46"/>
      <c r="E78" s="46"/>
      <c r="F78" s="46"/>
      <c r="G78" s="46"/>
      <c r="H78" s="46"/>
      <c r="I78" s="46"/>
      <c r="J78" s="46"/>
      <c r="K78" s="27"/>
    </row>
    <row r="79" spans="1:11" s="16" customFormat="1" ht="31.5" customHeight="1" x14ac:dyDescent="0.25">
      <c r="A79" s="46" t="s">
        <v>136</v>
      </c>
      <c r="B79" s="46"/>
      <c r="C79" s="46"/>
      <c r="D79" s="46"/>
      <c r="E79" s="46"/>
      <c r="F79" s="46"/>
      <c r="G79" s="46"/>
      <c r="H79" s="46"/>
      <c r="I79" s="46"/>
      <c r="J79" s="46"/>
      <c r="K79" s="27"/>
    </row>
    <row r="80" spans="1:11" ht="8.25" customHeight="1" x14ac:dyDescent="0.25">
      <c r="A80" s="46" t="s">
        <v>84</v>
      </c>
      <c r="B80" s="46"/>
      <c r="C80" s="46"/>
      <c r="D80" s="46"/>
      <c r="E80" s="46"/>
      <c r="F80" s="46"/>
      <c r="G80" s="46"/>
    </row>
    <row r="81" spans="1:13" ht="15" customHeight="1" x14ac:dyDescent="0.25">
      <c r="A81" s="46" t="s">
        <v>85</v>
      </c>
      <c r="B81" s="46"/>
      <c r="C81" s="46"/>
      <c r="D81" s="46"/>
      <c r="E81" s="46"/>
      <c r="F81" s="46"/>
      <c r="G81" s="46"/>
    </row>
    <row r="82" spans="1:13" x14ac:dyDescent="0.25">
      <c r="A82" s="1"/>
    </row>
    <row r="83" spans="1:13" x14ac:dyDescent="0.25">
      <c r="A83" s="1"/>
    </row>
    <row r="84" spans="1:13" x14ac:dyDescent="0.25">
      <c r="A84" s="1"/>
    </row>
    <row r="85" spans="1:13" x14ac:dyDescent="0.25">
      <c r="A85" s="1"/>
    </row>
    <row r="86" spans="1:13" x14ac:dyDescent="0.25">
      <c r="A86" s="1"/>
    </row>
    <row r="87" spans="1:13" x14ac:dyDescent="0.25">
      <c r="A87" s="5"/>
    </row>
    <row r="88" spans="1:13" x14ac:dyDescent="0.25">
      <c r="A88" s="52" t="s">
        <v>86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x14ac:dyDescent="0.25">
      <c r="A89" s="52" t="s">
        <v>87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x14ac:dyDescent="0.25">
      <c r="A90" s="1"/>
    </row>
    <row r="91" spans="1:13" ht="59.25" customHeight="1" x14ac:dyDescent="0.25">
      <c r="A91" s="47" t="s">
        <v>0</v>
      </c>
      <c r="B91" s="47" t="s">
        <v>1</v>
      </c>
      <c r="C91" s="47" t="s">
        <v>88</v>
      </c>
      <c r="D91" s="47" t="s">
        <v>145</v>
      </c>
      <c r="E91" s="47"/>
      <c r="F91" s="63" t="s">
        <v>146</v>
      </c>
      <c r="G91" s="64"/>
      <c r="H91" s="64"/>
      <c r="I91" s="65"/>
      <c r="J91" s="47" t="s">
        <v>147</v>
      </c>
      <c r="K91" s="47"/>
      <c r="L91" s="47"/>
      <c r="M91" s="47"/>
    </row>
    <row r="92" spans="1:13" s="16" customFormat="1" ht="19.5" customHeight="1" x14ac:dyDescent="0.25">
      <c r="A92" s="47"/>
      <c r="B92" s="47"/>
      <c r="C92" s="47"/>
      <c r="D92" s="48" t="s">
        <v>132</v>
      </c>
      <c r="E92" s="48" t="s">
        <v>133</v>
      </c>
      <c r="F92" s="49" t="s">
        <v>132</v>
      </c>
      <c r="G92" s="50"/>
      <c r="H92" s="49" t="s">
        <v>133</v>
      </c>
      <c r="I92" s="50"/>
      <c r="J92" s="48" t="s">
        <v>132</v>
      </c>
      <c r="K92" s="48"/>
      <c r="L92" s="48" t="s">
        <v>133</v>
      </c>
      <c r="M92" s="48"/>
    </row>
    <row r="93" spans="1:13" ht="15.75" customHeight="1" x14ac:dyDescent="0.25">
      <c r="A93" s="47"/>
      <c r="B93" s="47"/>
      <c r="C93" s="47"/>
      <c r="D93" s="48"/>
      <c r="E93" s="48"/>
      <c r="F93" s="24" t="s">
        <v>89</v>
      </c>
      <c r="G93" s="24" t="s">
        <v>90</v>
      </c>
      <c r="H93" s="24" t="s">
        <v>89</v>
      </c>
      <c r="I93" s="24" t="s">
        <v>90</v>
      </c>
      <c r="J93" s="24" t="s">
        <v>89</v>
      </c>
      <c r="K93" s="24" t="s">
        <v>90</v>
      </c>
      <c r="L93" s="24" t="s">
        <v>89</v>
      </c>
      <c r="M93" s="24" t="s">
        <v>90</v>
      </c>
    </row>
    <row r="94" spans="1:13" s="8" customFormat="1" ht="15.75" customHeight="1" x14ac:dyDescent="0.25">
      <c r="A94" s="9" t="s">
        <v>12</v>
      </c>
      <c r="B94" s="13" t="s">
        <v>129</v>
      </c>
      <c r="C94" s="9"/>
      <c r="D94" s="17"/>
      <c r="E94" s="17"/>
      <c r="F94" s="17"/>
      <c r="G94" s="17"/>
      <c r="H94" s="17"/>
      <c r="I94" s="17"/>
      <c r="J94" s="62"/>
      <c r="K94" s="62"/>
      <c r="L94" s="62"/>
      <c r="M94" s="62"/>
    </row>
    <row r="95" spans="1:13" ht="24" x14ac:dyDescent="0.25">
      <c r="A95" s="2" t="s">
        <v>91</v>
      </c>
      <c r="B95" s="3" t="s">
        <v>92</v>
      </c>
      <c r="C95" s="14" t="s">
        <v>93</v>
      </c>
      <c r="D95" s="40">
        <f>[6]НГРЭС!$V$16</f>
        <v>454.75000002825925</v>
      </c>
      <c r="E95" s="40">
        <f>[6]НГРЭС!$V$8</f>
        <v>663.93905347193083</v>
      </c>
      <c r="F95" s="43">
        <f>'[7]0.1'!$O$20</f>
        <v>454.75235790824456</v>
      </c>
      <c r="G95" s="43">
        <f>'[3]0.1'!$O$20</f>
        <v>485.27997697324889</v>
      </c>
      <c r="H95" s="43">
        <f>'[8]0.1'!$O$20</f>
        <v>697.6774036586545</v>
      </c>
      <c r="I95" s="43">
        <f>'[4]0.1'!$O$20</f>
        <v>739.80160895072311</v>
      </c>
      <c r="J95" s="61">
        <f>'[11]0.1'!$L$20</f>
        <v>920.85889106757679</v>
      </c>
      <c r="K95" s="61"/>
      <c r="L95" s="61">
        <f>'[10]0.1'!$L$20</f>
        <v>1119.8330505559532</v>
      </c>
      <c r="M95" s="61"/>
    </row>
    <row r="96" spans="1:13" ht="24" x14ac:dyDescent="0.25">
      <c r="A96" s="2"/>
      <c r="B96" s="3" t="s">
        <v>94</v>
      </c>
      <c r="C96" s="14" t="s">
        <v>93</v>
      </c>
      <c r="D96" s="40">
        <f>D48*1000/('[9]12 месяцев'!$H$22+'[9]12 месяцев'!$I$22)</f>
        <v>721.43172284732282</v>
      </c>
      <c r="E96" s="40">
        <f>E48*1000/'[9]12 месяцев'!$J$22</f>
        <v>871.88202172149954</v>
      </c>
      <c r="F96" s="43">
        <f>'[7]2'!$H$192</f>
        <v>449.74958242632414</v>
      </c>
      <c r="G96" s="43">
        <f>'[3]2'!$H$192</f>
        <v>480.06208214560593</v>
      </c>
      <c r="H96" s="43">
        <f>'[8]2'!$H$192</f>
        <v>696.55732365865435</v>
      </c>
      <c r="I96" s="43">
        <f>'[4]2'!$H$192</f>
        <v>738.63336551072291</v>
      </c>
      <c r="J96" s="61">
        <f>'[11]2'!$G$192</f>
        <v>915.42939232165327</v>
      </c>
      <c r="K96" s="61"/>
      <c r="L96" s="61">
        <f>'[10]2'!$G$192</f>
        <v>1118.6232885559532</v>
      </c>
      <c r="M96" s="61"/>
    </row>
    <row r="97" spans="1:13" ht="24" x14ac:dyDescent="0.25">
      <c r="A97" s="2" t="s">
        <v>95</v>
      </c>
      <c r="B97" s="3" t="s">
        <v>96</v>
      </c>
      <c r="C97" s="14" t="s">
        <v>97</v>
      </c>
      <c r="D97" s="40">
        <f>[6]НГРЭС!$V$59</f>
        <v>199406.70337636169</v>
      </c>
      <c r="E97" s="41">
        <v>0</v>
      </c>
      <c r="F97" s="43">
        <f>'[7]0.1'!$O$21</f>
        <v>140246.99085594519</v>
      </c>
      <c r="G97" s="43">
        <f>'[3]0.1'!$O$21</f>
        <v>151046.20398528563</v>
      </c>
      <c r="H97" s="44" t="s">
        <v>130</v>
      </c>
      <c r="I97" s="44" t="s">
        <v>130</v>
      </c>
      <c r="J97" s="61">
        <f>'[11]0.1'!$L$21</f>
        <v>159795.8608582837</v>
      </c>
      <c r="K97" s="61"/>
      <c r="L97" s="61" t="s">
        <v>130</v>
      </c>
      <c r="M97" s="61"/>
    </row>
    <row r="98" spans="1:13" ht="22.5" customHeight="1" x14ac:dyDescent="0.25">
      <c r="A98" s="2" t="s">
        <v>98</v>
      </c>
      <c r="B98" s="3" t="s">
        <v>99</v>
      </c>
      <c r="C98" s="14" t="s">
        <v>100</v>
      </c>
      <c r="D98" s="19" t="s">
        <v>130</v>
      </c>
      <c r="E98" s="19" t="s">
        <v>130</v>
      </c>
      <c r="F98" s="44" t="s">
        <v>130</v>
      </c>
      <c r="G98" s="44" t="s">
        <v>130</v>
      </c>
      <c r="H98" s="44" t="s">
        <v>130</v>
      </c>
      <c r="I98" s="44" t="s">
        <v>130</v>
      </c>
      <c r="J98" s="19" t="s">
        <v>130</v>
      </c>
      <c r="K98" s="19" t="s">
        <v>130</v>
      </c>
      <c r="L98" s="19" t="s">
        <v>130</v>
      </c>
      <c r="M98" s="19" t="s">
        <v>130</v>
      </c>
    </row>
    <row r="99" spans="1:13" x14ac:dyDescent="0.25">
      <c r="A99" s="2" t="s">
        <v>101</v>
      </c>
      <c r="B99" s="3" t="s">
        <v>102</v>
      </c>
      <c r="C99" s="14" t="s">
        <v>100</v>
      </c>
      <c r="D99" s="33" t="s">
        <v>130</v>
      </c>
      <c r="E99" s="33" t="s">
        <v>130</v>
      </c>
      <c r="F99" s="33" t="s">
        <v>130</v>
      </c>
      <c r="G99" s="33" t="s">
        <v>130</v>
      </c>
      <c r="H99" s="33" t="s">
        <v>130</v>
      </c>
      <c r="I99" s="33" t="s">
        <v>130</v>
      </c>
      <c r="J99" s="19" t="s">
        <v>130</v>
      </c>
      <c r="K99" s="19" t="s">
        <v>130</v>
      </c>
      <c r="L99" s="19" t="s">
        <v>130</v>
      </c>
      <c r="M99" s="19" t="s">
        <v>130</v>
      </c>
    </row>
    <row r="100" spans="1:13" x14ac:dyDescent="0.25">
      <c r="A100" s="2" t="s">
        <v>103</v>
      </c>
      <c r="B100" s="3" t="s">
        <v>104</v>
      </c>
      <c r="C100" s="14" t="s">
        <v>100</v>
      </c>
      <c r="D100" s="33" t="s">
        <v>130</v>
      </c>
      <c r="E100" s="33" t="s">
        <v>130</v>
      </c>
      <c r="F100" s="19" t="s">
        <v>130</v>
      </c>
      <c r="G100" s="19" t="s">
        <v>130</v>
      </c>
      <c r="H100" s="19" t="s">
        <v>130</v>
      </c>
      <c r="I100" s="19" t="s">
        <v>130</v>
      </c>
      <c r="J100" s="19" t="s">
        <v>130</v>
      </c>
      <c r="K100" s="19" t="s">
        <v>130</v>
      </c>
      <c r="L100" s="19" t="s">
        <v>130</v>
      </c>
      <c r="M100" s="19" t="s">
        <v>130</v>
      </c>
    </row>
    <row r="101" spans="1:13" x14ac:dyDescent="0.25">
      <c r="A101" s="2"/>
      <c r="B101" s="3" t="s">
        <v>105</v>
      </c>
      <c r="C101" s="14" t="s">
        <v>100</v>
      </c>
      <c r="D101" s="33" t="s">
        <v>130</v>
      </c>
      <c r="E101" s="33" t="s">
        <v>130</v>
      </c>
      <c r="F101" s="19" t="s">
        <v>130</v>
      </c>
      <c r="G101" s="19" t="s">
        <v>130</v>
      </c>
      <c r="H101" s="19" t="s">
        <v>130</v>
      </c>
      <c r="I101" s="19" t="s">
        <v>130</v>
      </c>
      <c r="J101" s="19" t="s">
        <v>130</v>
      </c>
      <c r="K101" s="19" t="s">
        <v>130</v>
      </c>
      <c r="L101" s="19" t="s">
        <v>130</v>
      </c>
      <c r="M101" s="19" t="s">
        <v>130</v>
      </c>
    </row>
    <row r="102" spans="1:13" x14ac:dyDescent="0.25">
      <c r="A102" s="2"/>
      <c r="B102" s="3" t="s">
        <v>106</v>
      </c>
      <c r="C102" s="14" t="s">
        <v>100</v>
      </c>
      <c r="D102" s="33" t="s">
        <v>130</v>
      </c>
      <c r="E102" s="33" t="s">
        <v>130</v>
      </c>
      <c r="F102" s="19" t="s">
        <v>130</v>
      </c>
      <c r="G102" s="19" t="s">
        <v>130</v>
      </c>
      <c r="H102" s="19" t="s">
        <v>130</v>
      </c>
      <c r="I102" s="19" t="s">
        <v>130</v>
      </c>
      <c r="J102" s="19" t="s">
        <v>130</v>
      </c>
      <c r="K102" s="19" t="s">
        <v>130</v>
      </c>
      <c r="L102" s="19" t="s">
        <v>130</v>
      </c>
      <c r="M102" s="19" t="s">
        <v>130</v>
      </c>
    </row>
    <row r="103" spans="1:13" x14ac:dyDescent="0.25">
      <c r="A103" s="2"/>
      <c r="B103" s="3" t="s">
        <v>107</v>
      </c>
      <c r="C103" s="14" t="s">
        <v>100</v>
      </c>
      <c r="D103" s="33" t="s">
        <v>130</v>
      </c>
      <c r="E103" s="33" t="s">
        <v>130</v>
      </c>
      <c r="F103" s="19" t="s">
        <v>130</v>
      </c>
      <c r="G103" s="19" t="s">
        <v>130</v>
      </c>
      <c r="H103" s="19" t="s">
        <v>130</v>
      </c>
      <c r="I103" s="19" t="s">
        <v>130</v>
      </c>
      <c r="J103" s="19" t="s">
        <v>130</v>
      </c>
      <c r="K103" s="19" t="s">
        <v>130</v>
      </c>
      <c r="L103" s="19" t="s">
        <v>130</v>
      </c>
      <c r="M103" s="19" t="s">
        <v>130</v>
      </c>
    </row>
    <row r="104" spans="1:13" x14ac:dyDescent="0.25">
      <c r="A104" s="2"/>
      <c r="B104" s="3" t="s">
        <v>108</v>
      </c>
      <c r="C104" s="14" t="s">
        <v>100</v>
      </c>
      <c r="D104" s="33" t="s">
        <v>130</v>
      </c>
      <c r="E104" s="33" t="s">
        <v>130</v>
      </c>
      <c r="F104" s="19" t="s">
        <v>130</v>
      </c>
      <c r="G104" s="19" t="s">
        <v>130</v>
      </c>
      <c r="H104" s="19" t="s">
        <v>130</v>
      </c>
      <c r="I104" s="19" t="s">
        <v>130</v>
      </c>
      <c r="J104" s="19" t="s">
        <v>130</v>
      </c>
      <c r="K104" s="19" t="s">
        <v>130</v>
      </c>
      <c r="L104" s="19" t="s">
        <v>130</v>
      </c>
      <c r="M104" s="19" t="s">
        <v>130</v>
      </c>
    </row>
    <row r="105" spans="1:13" x14ac:dyDescent="0.25">
      <c r="A105" s="2" t="s">
        <v>109</v>
      </c>
      <c r="B105" s="3" t="s">
        <v>110</v>
      </c>
      <c r="C105" s="14" t="s">
        <v>100</v>
      </c>
      <c r="D105" s="33" t="s">
        <v>130</v>
      </c>
      <c r="E105" s="33" t="s">
        <v>130</v>
      </c>
      <c r="F105" s="19" t="s">
        <v>130</v>
      </c>
      <c r="G105" s="19" t="s">
        <v>130</v>
      </c>
      <c r="H105" s="19" t="s">
        <v>130</v>
      </c>
      <c r="I105" s="19" t="s">
        <v>130</v>
      </c>
      <c r="J105" s="19" t="s">
        <v>130</v>
      </c>
      <c r="K105" s="19" t="s">
        <v>130</v>
      </c>
      <c r="L105" s="19" t="s">
        <v>130</v>
      </c>
      <c r="M105" s="19" t="s">
        <v>130</v>
      </c>
    </row>
    <row r="106" spans="1:13" x14ac:dyDescent="0.25">
      <c r="A106" s="2" t="s">
        <v>111</v>
      </c>
      <c r="B106" s="3" t="s">
        <v>112</v>
      </c>
      <c r="C106" s="14"/>
      <c r="D106" s="33" t="s">
        <v>130</v>
      </c>
      <c r="E106" s="33" t="s">
        <v>130</v>
      </c>
      <c r="F106" s="19" t="s">
        <v>130</v>
      </c>
      <c r="G106" s="19" t="s">
        <v>130</v>
      </c>
      <c r="H106" s="19" t="s">
        <v>130</v>
      </c>
      <c r="I106" s="19" t="s">
        <v>130</v>
      </c>
      <c r="J106" s="19" t="s">
        <v>130</v>
      </c>
      <c r="K106" s="19" t="s">
        <v>130</v>
      </c>
      <c r="L106" s="19" t="s">
        <v>130</v>
      </c>
      <c r="M106" s="19" t="s">
        <v>130</v>
      </c>
    </row>
    <row r="107" spans="1:13" ht="24" x14ac:dyDescent="0.25">
      <c r="A107" s="2" t="s">
        <v>113</v>
      </c>
      <c r="B107" s="3" t="s">
        <v>114</v>
      </c>
      <c r="C107" s="14" t="s">
        <v>115</v>
      </c>
      <c r="D107" s="33" t="s">
        <v>130</v>
      </c>
      <c r="E107" s="33" t="s">
        <v>130</v>
      </c>
      <c r="F107" s="19" t="s">
        <v>130</v>
      </c>
      <c r="G107" s="19" t="s">
        <v>130</v>
      </c>
      <c r="H107" s="19" t="s">
        <v>130</v>
      </c>
      <c r="I107" s="19" t="s">
        <v>130</v>
      </c>
      <c r="J107" s="19" t="s">
        <v>130</v>
      </c>
      <c r="K107" s="19" t="s">
        <v>130</v>
      </c>
      <c r="L107" s="19" t="s">
        <v>130</v>
      </c>
      <c r="M107" s="19" t="s">
        <v>130</v>
      </c>
    </row>
    <row r="108" spans="1:13" x14ac:dyDescent="0.25">
      <c r="A108" s="2" t="s">
        <v>116</v>
      </c>
      <c r="B108" s="3" t="s">
        <v>117</v>
      </c>
      <c r="C108" s="14" t="s">
        <v>100</v>
      </c>
      <c r="D108" s="33" t="s">
        <v>130</v>
      </c>
      <c r="E108" s="33" t="s">
        <v>130</v>
      </c>
      <c r="F108" s="19" t="s">
        <v>130</v>
      </c>
      <c r="G108" s="19" t="s">
        <v>130</v>
      </c>
      <c r="H108" s="19" t="s">
        <v>130</v>
      </c>
      <c r="I108" s="19" t="s">
        <v>130</v>
      </c>
      <c r="J108" s="19" t="s">
        <v>130</v>
      </c>
      <c r="K108" s="19" t="s">
        <v>130</v>
      </c>
      <c r="L108" s="19" t="s">
        <v>130</v>
      </c>
      <c r="M108" s="19" t="s">
        <v>130</v>
      </c>
    </row>
    <row r="109" spans="1:13" ht="24" x14ac:dyDescent="0.25">
      <c r="A109" s="2" t="s">
        <v>118</v>
      </c>
      <c r="B109" s="3" t="s">
        <v>119</v>
      </c>
      <c r="C109" s="14" t="s">
        <v>120</v>
      </c>
      <c r="D109" s="33" t="s">
        <v>130</v>
      </c>
      <c r="E109" s="33" t="s">
        <v>130</v>
      </c>
      <c r="F109" s="19" t="s">
        <v>130</v>
      </c>
      <c r="G109" s="19" t="s">
        <v>130</v>
      </c>
      <c r="H109" s="19" t="s">
        <v>130</v>
      </c>
      <c r="I109" s="19" t="s">
        <v>130</v>
      </c>
      <c r="J109" s="19" t="s">
        <v>130</v>
      </c>
      <c r="K109" s="19" t="s">
        <v>130</v>
      </c>
      <c r="L109" s="19" t="s">
        <v>130</v>
      </c>
      <c r="M109" s="19" t="s">
        <v>130</v>
      </c>
    </row>
    <row r="110" spans="1:13" ht="24" x14ac:dyDescent="0.25">
      <c r="A110" s="2"/>
      <c r="B110" s="7" t="s">
        <v>121</v>
      </c>
      <c r="C110" s="14" t="s">
        <v>120</v>
      </c>
      <c r="D110" s="33" t="s">
        <v>130</v>
      </c>
      <c r="E110" s="33" t="s">
        <v>130</v>
      </c>
      <c r="F110" s="19" t="s">
        <v>130</v>
      </c>
      <c r="G110" s="19" t="s">
        <v>130</v>
      </c>
      <c r="H110" s="19" t="s">
        <v>130</v>
      </c>
      <c r="I110" s="19" t="s">
        <v>130</v>
      </c>
      <c r="J110" s="19" t="s">
        <v>130</v>
      </c>
      <c r="K110" s="19" t="s">
        <v>130</v>
      </c>
      <c r="L110" s="19" t="s">
        <v>130</v>
      </c>
      <c r="M110" s="19" t="s">
        <v>130</v>
      </c>
    </row>
    <row r="111" spans="1:13" ht="24" x14ac:dyDescent="0.25">
      <c r="A111" s="2"/>
      <c r="B111" s="7" t="s">
        <v>122</v>
      </c>
      <c r="C111" s="14" t="s">
        <v>120</v>
      </c>
      <c r="D111" s="33" t="s">
        <v>130</v>
      </c>
      <c r="E111" s="33" t="s">
        <v>130</v>
      </c>
      <c r="F111" s="19" t="s">
        <v>130</v>
      </c>
      <c r="G111" s="19" t="s">
        <v>130</v>
      </c>
      <c r="H111" s="19" t="s">
        <v>130</v>
      </c>
      <c r="I111" s="19" t="s">
        <v>130</v>
      </c>
      <c r="J111" s="19" t="s">
        <v>130</v>
      </c>
      <c r="K111" s="19" t="s">
        <v>130</v>
      </c>
      <c r="L111" s="19" t="s">
        <v>130</v>
      </c>
      <c r="M111" s="19" t="s">
        <v>130</v>
      </c>
    </row>
    <row r="112" spans="1:13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9" customHeight="1" x14ac:dyDescent="0.25">
      <c r="A113" s="46" t="s">
        <v>84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27"/>
    </row>
    <row r="114" spans="1:11" x14ac:dyDescent="0.25">
      <c r="A114" s="45" t="s">
        <v>85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28"/>
    </row>
  </sheetData>
  <mergeCells count="50">
    <mergeCell ref="D75:E75"/>
    <mergeCell ref="L96:M96"/>
    <mergeCell ref="A32:M32"/>
    <mergeCell ref="A33:M33"/>
    <mergeCell ref="A88:M88"/>
    <mergeCell ref="A89:M89"/>
    <mergeCell ref="E92:E93"/>
    <mergeCell ref="F91:I91"/>
    <mergeCell ref="J97:K97"/>
    <mergeCell ref="L95:M95"/>
    <mergeCell ref="J94:K94"/>
    <mergeCell ref="L94:M94"/>
    <mergeCell ref="F35:G35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13:J113"/>
    <mergeCell ref="A48:A49"/>
    <mergeCell ref="A50:A52"/>
    <mergeCell ref="D35:E35"/>
    <mergeCell ref="A35:A36"/>
    <mergeCell ref="B35:B36"/>
    <mergeCell ref="C35:C36"/>
    <mergeCell ref="H92:I92"/>
    <mergeCell ref="H35:I35"/>
    <mergeCell ref="F75:G75"/>
    <mergeCell ref="J95:K95"/>
    <mergeCell ref="J96:K96"/>
    <mergeCell ref="A114:J114"/>
    <mergeCell ref="A77:G77"/>
    <mergeCell ref="A81:G81"/>
    <mergeCell ref="A80:G80"/>
    <mergeCell ref="A91:A93"/>
    <mergeCell ref="B91:B93"/>
    <mergeCell ref="C91:C93"/>
    <mergeCell ref="A78:J78"/>
    <mergeCell ref="A79:J79"/>
    <mergeCell ref="J91:M91"/>
    <mergeCell ref="J92:K92"/>
    <mergeCell ref="L92:M92"/>
    <mergeCell ref="F92:G92"/>
    <mergeCell ref="D91:E91"/>
    <mergeCell ref="D92:D93"/>
    <mergeCell ref="L97:M97"/>
  </mergeCells>
  <pageMargins left="0.70866141732283472" right="0.70866141732283472" top="0.74803149606299213" bottom="0.74803149606299213" header="0.31496062992125984" footer="0.31496062992125984"/>
  <pageSetup paperSize="9" scale="45" fitToHeight="3" orientation="portrait" r:id="rId1"/>
  <rowBreaks count="2" manualBreakCount="2">
    <brk id="3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НГРЭС ээ индексация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MaslovaSV</dc:creator>
  <cp:lastModifiedBy>Хвостикова Надежда Михайловна</cp:lastModifiedBy>
  <cp:lastPrinted>2017-05-16T08:33:15Z</cp:lastPrinted>
  <dcterms:created xsi:type="dcterms:W3CDTF">2015-03-25T05:59:05Z</dcterms:created>
  <dcterms:modified xsi:type="dcterms:W3CDTF">2019-05-29T08:13:59Z</dcterms:modified>
</cp:coreProperties>
</file>