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5440" windowHeight="12330"/>
  </bookViews>
  <sheets>
    <sheet name="4" sheetId="1" r:id="rId1"/>
  </sheets>
  <externalReferences>
    <externalReference r:id="rId2"/>
  </externalReferences>
  <definedNames>
    <definedName name="_Par778" localSheetId="0">'4'!#REF!</definedName>
  </definedNames>
  <calcPr calcId="145621"/>
</workbook>
</file>

<file path=xl/calcChain.xml><?xml version="1.0" encoding="utf-8"?>
<calcChain xmlns="http://schemas.openxmlformats.org/spreadsheetml/2006/main">
  <c r="F82" i="1"/>
  <c r="E82"/>
  <c r="H81"/>
  <c r="L80"/>
  <c r="I80"/>
  <c r="H80" s="1"/>
  <c r="K79"/>
  <c r="K82" s="1"/>
  <c r="J79"/>
  <c r="J82" s="1"/>
  <c r="I79"/>
  <c r="I82" s="1"/>
  <c r="H78"/>
  <c r="C78"/>
  <c r="K77"/>
  <c r="L77" s="1"/>
  <c r="H77" s="1"/>
  <c r="C77"/>
  <c r="L76"/>
  <c r="H76"/>
  <c r="C76"/>
  <c r="L75"/>
  <c r="G75"/>
  <c r="G82" s="1"/>
  <c r="D75"/>
  <c r="D82" s="1"/>
  <c r="C75"/>
  <c r="C82" s="1"/>
  <c r="I74"/>
  <c r="G74"/>
  <c r="F74"/>
  <c r="E74"/>
  <c r="E73" s="1"/>
  <c r="D74"/>
  <c r="D73" s="1"/>
  <c r="C73" s="1"/>
  <c r="C74"/>
  <c r="G73"/>
  <c r="F73"/>
  <c r="B16"/>
  <c r="J74" l="1"/>
  <c r="J73" s="1"/>
  <c r="I73"/>
  <c r="L79"/>
  <c r="L82" s="1"/>
  <c r="H75"/>
  <c r="H79" l="1"/>
  <c r="H82"/>
  <c r="K74"/>
  <c r="K73" s="1"/>
  <c r="L74"/>
  <c r="L73" s="1"/>
  <c r="H74"/>
  <c r="H73"/>
</calcChain>
</file>

<file path=xl/sharedStrings.xml><?xml version="1.0" encoding="utf-8"?>
<sst xmlns="http://schemas.openxmlformats.org/spreadsheetml/2006/main" count="123" uniqueCount="86">
  <si>
    <t>Форма 4. Информация об инвестиционных программах в сфере теплоснабжения и сфере оказания услуг по передаче тепловой энергии и отчетах об их реализации</t>
  </si>
  <si>
    <t>Наименование организации</t>
  </si>
  <si>
    <t>ИНН</t>
  </si>
  <si>
    <t>КПП</t>
  </si>
  <si>
    <t>Местонахождение (адрес)</t>
  </si>
  <si>
    <t>Наименование инвестиционной программы</t>
  </si>
  <si>
    <t>а) наименование инвестиционной программы</t>
  </si>
  <si>
    <t>дата утверждения инвестиционной программы</t>
  </si>
  <si>
    <t>цель инвестиционной программы</t>
  </si>
  <si>
    <t xml:space="preserve">удовлетворение текущей и перспективной потребности города Абакана в тепловой и электрической энергии, повышение надежности работы оборудования. </t>
  </si>
  <si>
    <t>б) 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соответствующего полномочия), и наименование органа местного самоуправления, согласовавшего инвестиционную программу</t>
  </si>
  <si>
    <t>Государственный комитет по тарифам и энергетике Республика Хакасия</t>
  </si>
  <si>
    <t>в) сроки начала и окончания реализации инвестиционной программы</t>
  </si>
  <si>
    <t>срок начала 01.01.2013г. срок окончания 31.12.2013г.</t>
  </si>
  <si>
    <t>г) 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</si>
  <si>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</si>
  <si>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 2013 год, тыс.руб.</t>
  </si>
  <si>
    <t>Источник финансирования</t>
  </si>
  <si>
    <t>Всего, в том числе:</t>
  </si>
  <si>
    <t>1. Новый блок Абаканской ТЭЦ</t>
  </si>
  <si>
    <t>кредитные средства</t>
  </si>
  <si>
    <t xml:space="preserve">2.Строительство ПНС-1 (подкачивающая насосная станция)          </t>
  </si>
  <si>
    <t>аммортизация</t>
  </si>
  <si>
    <t>3. Установка турбопривода питательного насоса на Абаканской ТЭЦ</t>
  </si>
  <si>
    <t>4.Оборудование бульдозеров системой off-line контроля по расходу дизельного топлива</t>
  </si>
  <si>
    <t>5.Дооснащение складов энергосистемы</t>
  </si>
  <si>
    <t>6.Оборудование вне сметы строек</t>
  </si>
  <si>
    <t>7.Проект IT (вне плана)</t>
  </si>
  <si>
    <t>8.Программа по борьбе с хищениями</t>
  </si>
  <si>
    <t>д) плановые значения целевых показателей инвестиционной программы:</t>
  </si>
  <si>
    <t xml:space="preserve">      Наименование показателей       </t>
  </si>
  <si>
    <t xml:space="preserve">Значения  показателей на предыдущий отчетный период 
</t>
  </si>
  <si>
    <t>Фактические значения целевых показателей инвестиционной прграммы</t>
  </si>
  <si>
    <t>Плановые значения целевых показателей инвестиционной программы</t>
  </si>
  <si>
    <t xml:space="preserve">Наименование мероприятия                                                 </t>
  </si>
  <si>
    <t xml:space="preserve">Срок окупаемости, лет                </t>
  </si>
  <si>
    <t xml:space="preserve">Перебои в снабжении потребителей     </t>
  </si>
  <si>
    <t xml:space="preserve">(часов на потребителя)               </t>
  </si>
  <si>
    <t xml:space="preserve">Продолжительность (бесперебойность)  </t>
  </si>
  <si>
    <t xml:space="preserve">поставки товаров и услуг (час./день) </t>
  </si>
  <si>
    <t xml:space="preserve">Уровень потерь (%)                   </t>
  </si>
  <si>
    <t xml:space="preserve">Коэффициент потерь (Гкал/км)         </t>
  </si>
  <si>
    <t xml:space="preserve">Износ систем коммунальной            </t>
  </si>
  <si>
    <t xml:space="preserve">инфраструктуры (%), в том числе:     </t>
  </si>
  <si>
    <t xml:space="preserve">- оборудование производства (котлы)  </t>
  </si>
  <si>
    <t xml:space="preserve">- оборудование передачи тепловой     </t>
  </si>
  <si>
    <t xml:space="preserve">энергии (сети)                       </t>
  </si>
  <si>
    <t xml:space="preserve">Удельный вес сетей, нуждающихся в    </t>
  </si>
  <si>
    <t xml:space="preserve">замене (%)                           </t>
  </si>
  <si>
    <t xml:space="preserve">Обеспеченность потребления товаров и </t>
  </si>
  <si>
    <t xml:space="preserve">услуг приборами учета (%)            </t>
  </si>
  <si>
    <t xml:space="preserve">Доля потребителей в жилых домах,     </t>
  </si>
  <si>
    <t xml:space="preserve">обеспеченных доступом к коммунальной </t>
  </si>
  <si>
    <t xml:space="preserve">инфраструктуре (%)                   </t>
  </si>
  <si>
    <t>Расход топлива на 1 Гкал, т.у.т./Гкал</t>
  </si>
  <si>
    <t xml:space="preserve">Расход электроэнергии на выработку 1 </t>
  </si>
  <si>
    <t xml:space="preserve">Гкал, кВт.ч./Гкал                    </t>
  </si>
  <si>
    <t xml:space="preserve">Расход электроэнергии на передачу 1  </t>
  </si>
  <si>
    <t xml:space="preserve">Количество аварий (с учетом          </t>
  </si>
  <si>
    <t xml:space="preserve">котельных), ед.                      </t>
  </si>
  <si>
    <t xml:space="preserve">Количество аварий на 1 км тепловых   </t>
  </si>
  <si>
    <t xml:space="preserve">сетей, ед.                           </t>
  </si>
  <si>
    <t xml:space="preserve">Производительность труда на 1        </t>
  </si>
  <si>
    <t xml:space="preserve">человека, тыс. руб./чел.             </t>
  </si>
  <si>
    <t xml:space="preserve">Другие показатели, предусмотренные   </t>
  </si>
  <si>
    <t xml:space="preserve">инвестиционной программой            </t>
  </si>
  <si>
    <t>е) использование инвестиционных средств за 2013 год:</t>
  </si>
  <si>
    <t>Утверждено на _____ год</t>
  </si>
  <si>
    <t xml:space="preserve">         В течение _2013 года         </t>
  </si>
  <si>
    <t xml:space="preserve">   Источник финансирования</t>
  </si>
  <si>
    <t xml:space="preserve">  Профинансировано, с НДС</t>
  </si>
  <si>
    <t xml:space="preserve"> Освоено фактически, с НДС</t>
  </si>
  <si>
    <t>Всего</t>
  </si>
  <si>
    <t xml:space="preserve"> I </t>
  </si>
  <si>
    <t xml:space="preserve">II </t>
  </si>
  <si>
    <t>III</t>
  </si>
  <si>
    <t xml:space="preserve">IV </t>
  </si>
  <si>
    <t>кв.</t>
  </si>
  <si>
    <t xml:space="preserve">Всего       </t>
  </si>
  <si>
    <t>Итого по ТПиР</t>
  </si>
  <si>
    <t>Ж) внесение изменений в инвестиционную программу</t>
  </si>
  <si>
    <t>Правила заполнения:</t>
  </si>
  <si>
    <t>1. Срок подачи информации - не позднее 30 календарных дней со дня направления бухгалтерского баланса в налоговые органы (за исключение пункта "Ж")</t>
  </si>
  <si>
    <t>2. Информацию по пункту "Ж" предоставлять в течение 10 календарных дней со дня принятия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</t>
  </si>
  <si>
    <t>Инвестиционная программа филиала "Абаканская ТЭЦ" ОАО "Енисейская ТГК (ТГК-13)"</t>
  </si>
  <si>
    <t>Филиал "Абаканская ТЭЦ" ОАО "Енисейская ТГК (ТГК-13)"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</si>
</sst>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Narrow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8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4" fontId="0" fillId="0" borderId="0" xfId="0" applyNumberFormat="1" applyFont="1" applyAlignment="1">
      <alignment horizontal="center"/>
    </xf>
    <xf numFmtId="0" fontId="0" fillId="0" borderId="2" xfId="0" applyFont="1" applyBorder="1"/>
    <xf numFmtId="0" fontId="4" fillId="0" borderId="3" xfId="0" applyFont="1" applyBorder="1" applyAlignment="1">
      <alignment vertical="center" wrapText="1"/>
    </xf>
    <xf numFmtId="3" fontId="4" fillId="0" borderId="4" xfId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7" fillId="2" borderId="5" xfId="2" applyNumberFormat="1" applyFont="1" applyFill="1" applyBorder="1" applyAlignment="1" applyProtection="1">
      <alignment horizontal="left" wrapText="1"/>
      <protection locked="0" hidden="1"/>
    </xf>
    <xf numFmtId="0" fontId="7" fillId="0" borderId="4" xfId="3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10" fillId="0" borderId="4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7" fillId="0" borderId="12" xfId="1" applyNumberFormat="1" applyFont="1" applyFill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2" fontId="11" fillId="3" borderId="4" xfId="0" applyNumberFormat="1" applyFont="1" applyFill="1" applyBorder="1" applyAlignment="1">
      <alignment vertical="center" wrapText="1"/>
    </xf>
    <xf numFmtId="1" fontId="11" fillId="3" borderId="4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0" fillId="0" borderId="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4">
    <cellStyle name="Обычный" xfId="0" builtinId="0"/>
    <cellStyle name="Обычный 2" xfId="3"/>
    <cellStyle name="Обычный_Инвест.прогр.ТГК-12 2008г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gk13.ru/Users/KrasnonosovaEF/AppData/Local/Microsoft/Windows/Temporary%20Internet%20Files/Content.Outlook/0YDJ9P1N/&#1086;&#1090;&#1095;&#1077;&#1090;%20&#1079;&#1072;%202013%20&#1075;&#1086;&#1076;%20&#1087;&#1086;%20&#1074;&#1080;&#1076;&#1072;&#1084;%20&#1076;&#1077;&#1103;&#1090;-&#1089;&#1090;&#1080;%201203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3 план(фин.осв.ввод)"/>
      <sheetName val="2013 факт(фин.осв.ввод)"/>
    </sheetNames>
    <sheetDataSet>
      <sheetData sheetId="0" refreshError="1"/>
      <sheetData sheetId="1" refreshError="1">
        <row r="153">
          <cell r="C153">
            <v>1312469.6674623999</v>
          </cell>
          <cell r="I153">
            <v>2164415.9833471999</v>
          </cell>
          <cell r="O153">
            <v>318959.2321664</v>
          </cell>
          <cell r="U153">
            <v>69218.559161600002</v>
          </cell>
          <cell r="AA153">
            <v>3865063.4421376004</v>
          </cell>
        </row>
        <row r="154">
          <cell r="F154">
            <v>5933.6004700000003</v>
          </cell>
          <cell r="X154">
            <v>307.45988</v>
          </cell>
        </row>
        <row r="155">
          <cell r="AA155">
            <v>627.84</v>
          </cell>
        </row>
        <row r="156">
          <cell r="AA156">
            <v>103.03999999999998</v>
          </cell>
        </row>
        <row r="158">
          <cell r="AA158">
            <v>15.513600000000002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tabSelected="1" topLeftCell="A70" workbookViewId="0">
      <selection activeCell="E10" sqref="E10"/>
    </sheetView>
  </sheetViews>
  <sheetFormatPr defaultRowHeight="15"/>
  <cols>
    <col min="1" max="1" width="71.85546875" style="1" customWidth="1"/>
    <col min="2" max="2" width="35.7109375" style="1" customWidth="1"/>
    <col min="3" max="3" width="20.28515625" style="1" customWidth="1"/>
    <col min="4" max="4" width="20.85546875" style="1" customWidth="1"/>
    <col min="5" max="5" width="12.42578125" style="1" customWidth="1"/>
    <col min="6" max="6" width="12.7109375" style="1" customWidth="1"/>
    <col min="7" max="7" width="11.85546875" style="1" customWidth="1"/>
    <col min="8" max="8" width="13.140625" style="1" customWidth="1"/>
    <col min="9" max="9" width="12.85546875" style="1" customWidth="1"/>
    <col min="10" max="10" width="13.85546875" style="1" customWidth="1"/>
    <col min="11" max="11" width="12.28515625" style="1" customWidth="1"/>
    <col min="12" max="12" width="14.7109375" style="1" customWidth="1"/>
    <col min="13" max="13" width="17.7109375" style="1" customWidth="1"/>
    <col min="14" max="16384" width="9.140625" style="1"/>
  </cols>
  <sheetData>
    <row r="1" spans="1:5" ht="69" customHeight="1">
      <c r="A1" s="39" t="s">
        <v>0</v>
      </c>
      <c r="B1" s="40"/>
    </row>
    <row r="2" spans="1:5" ht="30">
      <c r="A2" s="2" t="s">
        <v>1</v>
      </c>
      <c r="B2" s="3" t="s">
        <v>85</v>
      </c>
    </row>
    <row r="3" spans="1:5">
      <c r="A3" s="2" t="s">
        <v>2</v>
      </c>
      <c r="B3" s="4"/>
    </row>
    <row r="4" spans="1:5">
      <c r="A4" s="2" t="s">
        <v>3</v>
      </c>
      <c r="B4" s="4"/>
    </row>
    <row r="5" spans="1:5">
      <c r="A5" s="2" t="s">
        <v>4</v>
      </c>
      <c r="B5" s="3"/>
    </row>
    <row r="6" spans="1:5">
      <c r="A6" s="2" t="s">
        <v>5</v>
      </c>
      <c r="B6" s="3"/>
    </row>
    <row r="7" spans="1:5">
      <c r="A7" s="5"/>
      <c r="B7" s="6"/>
    </row>
    <row r="8" spans="1:5" ht="45">
      <c r="A8" s="2" t="s">
        <v>6</v>
      </c>
      <c r="B8" s="3" t="s">
        <v>84</v>
      </c>
    </row>
    <row r="9" spans="1:5">
      <c r="A9" s="2" t="s">
        <v>7</v>
      </c>
      <c r="B9" s="7">
        <v>41439</v>
      </c>
    </row>
    <row r="10" spans="1:5" ht="75">
      <c r="A10" s="2" t="s">
        <v>8</v>
      </c>
      <c r="B10" s="3" t="s">
        <v>9</v>
      </c>
    </row>
    <row r="11" spans="1:5" ht="75">
      <c r="A11" s="8" t="s">
        <v>10</v>
      </c>
      <c r="B11" s="3" t="s">
        <v>11</v>
      </c>
    </row>
    <row r="12" spans="1:5" ht="30">
      <c r="A12" s="8" t="s">
        <v>12</v>
      </c>
      <c r="B12" s="3" t="s">
        <v>13</v>
      </c>
    </row>
    <row r="13" spans="1:5">
      <c r="A13" s="8"/>
      <c r="B13" s="3"/>
    </row>
    <row r="14" spans="1:5" ht="30" customHeight="1">
      <c r="A14" s="41" t="s">
        <v>14</v>
      </c>
      <c r="B14" s="41"/>
      <c r="C14" s="41"/>
    </row>
    <row r="15" spans="1:5" ht="30">
      <c r="A15" s="8" t="s">
        <v>15</v>
      </c>
      <c r="B15" s="3" t="s">
        <v>16</v>
      </c>
      <c r="C15" s="9" t="s">
        <v>17</v>
      </c>
    </row>
    <row r="16" spans="1:5">
      <c r="A16" s="8" t="s">
        <v>18</v>
      </c>
      <c r="B16" s="10">
        <f>SUM(B17:B24)</f>
        <v>3874972.8960876004</v>
      </c>
      <c r="C16" s="11"/>
      <c r="E16" s="1">
        <v>3874972.8960876004</v>
      </c>
    </row>
    <row r="17" spans="1:5" ht="15.75" thickBot="1">
      <c r="A17" s="12" t="s">
        <v>19</v>
      </c>
      <c r="B17" s="13">
        <v>3865063.4421376004</v>
      </c>
      <c r="C17" s="14" t="s">
        <v>20</v>
      </c>
      <c r="E17" s="1">
        <v>3865063.4421376004</v>
      </c>
    </row>
    <row r="18" spans="1:5" ht="15.75" thickBot="1">
      <c r="A18" s="12" t="s">
        <v>21</v>
      </c>
      <c r="B18" s="15">
        <v>7842.0603500000007</v>
      </c>
      <c r="C18" s="14" t="s">
        <v>22</v>
      </c>
      <c r="E18" s="1">
        <v>7842.0603500000007</v>
      </c>
    </row>
    <row r="19" spans="1:5" ht="15.75" thickBot="1">
      <c r="A19" s="12" t="s">
        <v>23</v>
      </c>
      <c r="B19" s="15">
        <v>627.84</v>
      </c>
      <c r="C19" s="14" t="s">
        <v>22</v>
      </c>
      <c r="E19" s="1">
        <v>627.84</v>
      </c>
    </row>
    <row r="20" spans="1:5" ht="30.75" thickBot="1">
      <c r="A20" s="12" t="s">
        <v>24</v>
      </c>
      <c r="B20" s="15">
        <v>103.03999999999998</v>
      </c>
      <c r="C20" s="14" t="s">
        <v>22</v>
      </c>
      <c r="E20" s="1">
        <v>103.03999999999998</v>
      </c>
    </row>
    <row r="21" spans="1:5" ht="15.75" thickBot="1">
      <c r="A21" s="16" t="s">
        <v>25</v>
      </c>
      <c r="B21" s="15">
        <v>15.513600000000002</v>
      </c>
      <c r="C21" s="14" t="s">
        <v>22</v>
      </c>
      <c r="E21" s="1">
        <v>15.513600000000002</v>
      </c>
    </row>
    <row r="22" spans="1:5" ht="15.75" thickBot="1">
      <c r="A22" s="17" t="s">
        <v>26</v>
      </c>
      <c r="B22" s="15">
        <v>757</v>
      </c>
      <c r="C22" s="14" t="s">
        <v>22</v>
      </c>
      <c r="E22" s="1">
        <v>757</v>
      </c>
    </row>
    <row r="23" spans="1:5" ht="15.75" thickBot="1">
      <c r="A23" s="17" t="s">
        <v>27</v>
      </c>
      <c r="B23" s="15">
        <v>280</v>
      </c>
      <c r="C23" s="14" t="s">
        <v>22</v>
      </c>
      <c r="E23" s="1">
        <v>280</v>
      </c>
    </row>
    <row r="24" spans="1:5" ht="15.75" thickBot="1">
      <c r="A24" s="18" t="s">
        <v>28</v>
      </c>
      <c r="B24" s="15">
        <v>284</v>
      </c>
      <c r="C24" s="14" t="s">
        <v>22</v>
      </c>
      <c r="E24" s="1">
        <v>284</v>
      </c>
    </row>
    <row r="25" spans="1:5">
      <c r="A25" s="19"/>
      <c r="B25" s="3"/>
      <c r="C25" s="11"/>
    </row>
    <row r="26" spans="1:5">
      <c r="A26" s="20"/>
      <c r="B26" s="6"/>
    </row>
    <row r="27" spans="1:5" ht="30" customHeight="1" thickBot="1">
      <c r="A27" s="42" t="s">
        <v>29</v>
      </c>
      <c r="B27" s="42"/>
      <c r="C27" s="42"/>
    </row>
    <row r="28" spans="1:5">
      <c r="A28" s="43" t="s">
        <v>30</v>
      </c>
      <c r="B28" s="46" t="s">
        <v>31</v>
      </c>
      <c r="C28" s="46" t="s">
        <v>32</v>
      </c>
      <c r="D28" s="46" t="s">
        <v>33</v>
      </c>
    </row>
    <row r="29" spans="1:5">
      <c r="A29" s="44"/>
      <c r="B29" s="47"/>
      <c r="C29" s="47"/>
      <c r="D29" s="47"/>
    </row>
    <row r="30" spans="1:5">
      <c r="A30" s="44"/>
      <c r="B30" s="47"/>
      <c r="C30" s="47"/>
      <c r="D30" s="47"/>
    </row>
    <row r="31" spans="1:5">
      <c r="A31" s="44"/>
      <c r="B31" s="47"/>
      <c r="C31" s="47"/>
      <c r="D31" s="47"/>
    </row>
    <row r="32" spans="1:5">
      <c r="A32" s="44"/>
      <c r="B32" s="47"/>
      <c r="C32" s="47"/>
      <c r="D32" s="47"/>
    </row>
    <row r="33" spans="1:4" ht="15.75" thickBot="1">
      <c r="A33" s="45"/>
      <c r="B33" s="48"/>
      <c r="C33" s="48"/>
      <c r="D33" s="48"/>
    </row>
    <row r="34" spans="1:4" ht="15.75" thickBot="1">
      <c r="A34" s="49" t="s">
        <v>34</v>
      </c>
      <c r="B34" s="50"/>
      <c r="C34" s="50"/>
      <c r="D34" s="51"/>
    </row>
    <row r="35" spans="1:4" ht="15.75" thickBot="1">
      <c r="A35" s="21" t="s">
        <v>35</v>
      </c>
      <c r="B35" s="22"/>
      <c r="C35" s="22"/>
      <c r="D35" s="22"/>
    </row>
    <row r="36" spans="1:4">
      <c r="A36" s="23" t="s">
        <v>36</v>
      </c>
      <c r="B36" s="37"/>
      <c r="C36" s="37"/>
      <c r="D36" s="37"/>
    </row>
    <row r="37" spans="1:4" ht="15.75" thickBot="1">
      <c r="A37" s="21" t="s">
        <v>37</v>
      </c>
      <c r="B37" s="38"/>
      <c r="C37" s="38"/>
      <c r="D37" s="38"/>
    </row>
    <row r="38" spans="1:4">
      <c r="A38" s="23" t="s">
        <v>38</v>
      </c>
      <c r="B38" s="37"/>
      <c r="C38" s="37"/>
      <c r="D38" s="37"/>
    </row>
    <row r="39" spans="1:4" ht="15.75" thickBot="1">
      <c r="A39" s="21" t="s">
        <v>39</v>
      </c>
      <c r="B39" s="38"/>
      <c r="C39" s="38"/>
      <c r="D39" s="38"/>
    </row>
    <row r="40" spans="1:4" ht="15.75" thickBot="1">
      <c r="A40" s="21" t="s">
        <v>40</v>
      </c>
      <c r="B40" s="22"/>
      <c r="C40" s="22"/>
      <c r="D40" s="22"/>
    </row>
    <row r="41" spans="1:4" ht="15.75" thickBot="1">
      <c r="A41" s="21" t="s">
        <v>41</v>
      </c>
      <c r="B41" s="22"/>
      <c r="C41" s="22"/>
      <c r="D41" s="22"/>
    </row>
    <row r="42" spans="1:4">
      <c r="A42" s="23" t="s">
        <v>42</v>
      </c>
      <c r="B42" s="37"/>
      <c r="C42" s="37"/>
      <c r="D42" s="37"/>
    </row>
    <row r="43" spans="1:4" ht="15.75" thickBot="1">
      <c r="A43" s="21" t="s">
        <v>43</v>
      </c>
      <c r="B43" s="38"/>
      <c r="C43" s="38"/>
      <c r="D43" s="38"/>
    </row>
    <row r="44" spans="1:4" ht="15.75" thickBot="1">
      <c r="A44" s="21" t="s">
        <v>44</v>
      </c>
      <c r="B44" s="22"/>
      <c r="C44" s="22"/>
      <c r="D44" s="22"/>
    </row>
    <row r="45" spans="1:4">
      <c r="A45" s="23" t="s">
        <v>45</v>
      </c>
      <c r="B45" s="37"/>
      <c r="C45" s="37"/>
      <c r="D45" s="37"/>
    </row>
    <row r="46" spans="1:4" ht="15.75" thickBot="1">
      <c r="A46" s="21" t="s">
        <v>46</v>
      </c>
      <c r="B46" s="38"/>
      <c r="C46" s="38"/>
      <c r="D46" s="38"/>
    </row>
    <row r="47" spans="1:4">
      <c r="A47" s="23" t="s">
        <v>47</v>
      </c>
      <c r="B47" s="37"/>
      <c r="C47" s="37"/>
      <c r="D47" s="37"/>
    </row>
    <row r="48" spans="1:4" ht="15.75" thickBot="1">
      <c r="A48" s="21" t="s">
        <v>48</v>
      </c>
      <c r="B48" s="38"/>
      <c r="C48" s="38"/>
      <c r="D48" s="38"/>
    </row>
    <row r="49" spans="1:4">
      <c r="A49" s="23" t="s">
        <v>49</v>
      </c>
      <c r="B49" s="37"/>
      <c r="C49" s="37"/>
      <c r="D49" s="37"/>
    </row>
    <row r="50" spans="1:4" ht="15.75" thickBot="1">
      <c r="A50" s="21" t="s">
        <v>50</v>
      </c>
      <c r="B50" s="38"/>
      <c r="C50" s="38"/>
      <c r="D50" s="38"/>
    </row>
    <row r="51" spans="1:4">
      <c r="A51" s="23" t="s">
        <v>51</v>
      </c>
      <c r="B51" s="37"/>
      <c r="C51" s="37"/>
      <c r="D51" s="37"/>
    </row>
    <row r="52" spans="1:4">
      <c r="A52" s="23" t="s">
        <v>52</v>
      </c>
      <c r="B52" s="52"/>
      <c r="C52" s="52"/>
      <c r="D52" s="52"/>
    </row>
    <row r="53" spans="1:4" ht="15.75" thickBot="1">
      <c r="A53" s="21" t="s">
        <v>53</v>
      </c>
      <c r="B53" s="38"/>
      <c r="C53" s="38"/>
      <c r="D53" s="38"/>
    </row>
    <row r="54" spans="1:4" ht="15.75" thickBot="1">
      <c r="A54" s="21" t="s">
        <v>54</v>
      </c>
      <c r="B54" s="22"/>
      <c r="C54" s="22"/>
      <c r="D54" s="22"/>
    </row>
    <row r="55" spans="1:4">
      <c r="A55" s="23" t="s">
        <v>55</v>
      </c>
      <c r="B55" s="37"/>
      <c r="C55" s="37"/>
      <c r="D55" s="37"/>
    </row>
    <row r="56" spans="1:4" ht="15.75" thickBot="1">
      <c r="A56" s="21" t="s">
        <v>56</v>
      </c>
      <c r="B56" s="38"/>
      <c r="C56" s="38"/>
      <c r="D56" s="38"/>
    </row>
    <row r="57" spans="1:4">
      <c r="A57" s="23" t="s">
        <v>57</v>
      </c>
      <c r="B57" s="37"/>
      <c r="C57" s="37"/>
      <c r="D57" s="37"/>
    </row>
    <row r="58" spans="1:4" ht="15.75" thickBot="1">
      <c r="A58" s="21" t="s">
        <v>56</v>
      </c>
      <c r="B58" s="38"/>
      <c r="C58" s="38"/>
      <c r="D58" s="38"/>
    </row>
    <row r="59" spans="1:4">
      <c r="A59" s="23" t="s">
        <v>58</v>
      </c>
      <c r="B59" s="37"/>
      <c r="C59" s="37"/>
      <c r="D59" s="37"/>
    </row>
    <row r="60" spans="1:4" ht="15.75" thickBot="1">
      <c r="A60" s="21" t="s">
        <v>59</v>
      </c>
      <c r="B60" s="38"/>
      <c r="C60" s="38"/>
      <c r="D60" s="38"/>
    </row>
    <row r="61" spans="1:4">
      <c r="A61" s="23" t="s">
        <v>60</v>
      </c>
      <c r="B61" s="37"/>
      <c r="C61" s="37"/>
      <c r="D61" s="37"/>
    </row>
    <row r="62" spans="1:4" ht="15.75" thickBot="1">
      <c r="A62" s="21" t="s">
        <v>61</v>
      </c>
      <c r="B62" s="38"/>
      <c r="C62" s="38"/>
      <c r="D62" s="38"/>
    </row>
    <row r="63" spans="1:4">
      <c r="A63" s="23" t="s">
        <v>62</v>
      </c>
      <c r="B63" s="37"/>
      <c r="C63" s="37"/>
      <c r="D63" s="37"/>
    </row>
    <row r="64" spans="1:4" ht="15.75" thickBot="1">
      <c r="A64" s="21" t="s">
        <v>63</v>
      </c>
      <c r="B64" s="38"/>
      <c r="C64" s="38"/>
      <c r="D64" s="38"/>
    </row>
    <row r="65" spans="1:13">
      <c r="A65" s="23" t="s">
        <v>64</v>
      </c>
      <c r="B65" s="37"/>
      <c r="C65" s="37"/>
      <c r="D65" s="37"/>
    </row>
    <row r="66" spans="1:13" ht="15.75" thickBot="1">
      <c r="A66" s="21" t="s">
        <v>65</v>
      </c>
      <c r="B66" s="38"/>
      <c r="C66" s="38"/>
      <c r="D66" s="38"/>
    </row>
    <row r="67" spans="1:13">
      <c r="A67" s="20"/>
      <c r="B67" s="6"/>
    </row>
    <row r="68" spans="1:13" ht="15.75" thickBot="1">
      <c r="A68" s="42" t="s">
        <v>66</v>
      </c>
      <c r="B68" s="42"/>
      <c r="C68" s="42"/>
      <c r="D68" s="42"/>
    </row>
    <row r="69" spans="1:13" s="24" customFormat="1" ht="15.75" thickBot="1">
      <c r="A69" s="53" t="s">
        <v>15</v>
      </c>
      <c r="B69" s="53" t="s">
        <v>67</v>
      </c>
      <c r="C69" s="56" t="s">
        <v>68</v>
      </c>
      <c r="D69" s="57"/>
      <c r="E69" s="57"/>
      <c r="F69" s="57"/>
      <c r="G69" s="57"/>
      <c r="H69" s="57"/>
      <c r="I69" s="57"/>
      <c r="J69" s="57"/>
      <c r="K69" s="57"/>
      <c r="L69" s="58"/>
      <c r="M69" s="53" t="s">
        <v>69</v>
      </c>
    </row>
    <row r="70" spans="1:13" s="24" customFormat="1" ht="15.75" thickBot="1">
      <c r="A70" s="54"/>
      <c r="B70" s="54"/>
      <c r="C70" s="56" t="s">
        <v>70</v>
      </c>
      <c r="D70" s="57"/>
      <c r="E70" s="57"/>
      <c r="F70" s="57"/>
      <c r="G70" s="58"/>
      <c r="H70" s="56" t="s">
        <v>71</v>
      </c>
      <c r="I70" s="57"/>
      <c r="J70" s="57"/>
      <c r="K70" s="57"/>
      <c r="L70" s="58"/>
      <c r="M70" s="54"/>
    </row>
    <row r="71" spans="1:13" s="24" customFormat="1">
      <c r="A71" s="54"/>
      <c r="B71" s="54"/>
      <c r="C71" s="61" t="s">
        <v>72</v>
      </c>
      <c r="D71" s="25" t="s">
        <v>73</v>
      </c>
      <c r="E71" s="25" t="s">
        <v>74</v>
      </c>
      <c r="F71" s="25" t="s">
        <v>75</v>
      </c>
      <c r="G71" s="25" t="s">
        <v>76</v>
      </c>
      <c r="H71" s="61" t="s">
        <v>72</v>
      </c>
      <c r="I71" s="25" t="s">
        <v>73</v>
      </c>
      <c r="J71" s="25" t="s">
        <v>74</v>
      </c>
      <c r="K71" s="25" t="s">
        <v>75</v>
      </c>
      <c r="L71" s="25" t="s">
        <v>76</v>
      </c>
      <c r="M71" s="26"/>
    </row>
    <row r="72" spans="1:13" s="24" customFormat="1" ht="15.75" thickBot="1">
      <c r="A72" s="55"/>
      <c r="B72" s="55"/>
      <c r="C72" s="62"/>
      <c r="D72" s="14" t="s">
        <v>77</v>
      </c>
      <c r="E72" s="14" t="s">
        <v>77</v>
      </c>
      <c r="F72" s="14" t="s">
        <v>77</v>
      </c>
      <c r="G72" s="14" t="s">
        <v>77</v>
      </c>
      <c r="H72" s="62"/>
      <c r="I72" s="14" t="s">
        <v>77</v>
      </c>
      <c r="J72" s="14" t="s">
        <v>77</v>
      </c>
      <c r="K72" s="14" t="s">
        <v>77</v>
      </c>
      <c r="L72" s="14" t="s">
        <v>77</v>
      </c>
      <c r="M72" s="27"/>
    </row>
    <row r="73" spans="1:13" s="24" customFormat="1" ht="15.75" thickBot="1">
      <c r="A73" s="12" t="s">
        <v>78</v>
      </c>
      <c r="B73" s="14"/>
      <c r="C73" s="28">
        <f>SUM(D73:G73)</f>
        <v>3874974.5024876003</v>
      </c>
      <c r="D73" s="28">
        <f>D74+D75+D76+D77+D78+D79+D80+D81</f>
        <v>1318710.2679323999</v>
      </c>
      <c r="E73" s="28">
        <f>E74+E75+E76+E77+E78+E79+E80+E81</f>
        <v>2165167.9833471999</v>
      </c>
      <c r="F73" s="28">
        <f>F74+F75+F76+F77+F78+F79+F80+F81</f>
        <v>320424.2321664</v>
      </c>
      <c r="G73" s="28">
        <f>G74+G75+G76+G77+G78+G79+G80+G81</f>
        <v>70672.019041599997</v>
      </c>
      <c r="H73" s="28">
        <f>I73+J73+K73+L73</f>
        <v>1212337.9492370943</v>
      </c>
      <c r="I73" s="28">
        <f>I74+I75+I76+I77+I78+I79+I80+I81</f>
        <v>85622.262400000007</v>
      </c>
      <c r="J73" s="28">
        <f>J74+J75+J76+J77+J78+J79+J80+J81</f>
        <v>181985.20566400001</v>
      </c>
      <c r="K73" s="28">
        <f t="shared" ref="K73" si="0">K74+K75+K76+K77+K78+K79+K80+K81</f>
        <v>283842.74203904002</v>
      </c>
      <c r="L73" s="28">
        <f>L74+L75+L76+L77+L78+L79+L80+L81</f>
        <v>660887.73913405428</v>
      </c>
      <c r="M73" s="14"/>
    </row>
    <row r="74" spans="1:13" s="24" customFormat="1" ht="30.75" thickBot="1">
      <c r="A74" s="12" t="s">
        <v>19</v>
      </c>
      <c r="B74" s="14"/>
      <c r="C74" s="29">
        <f>'[1]2013 факт(фин.осв.ввод)'!$AA$153</f>
        <v>3865063.4421376004</v>
      </c>
      <c r="D74" s="29">
        <f>'[1]2013 факт(фин.осв.ввод)'!$C$153</f>
        <v>1312469.6674623999</v>
      </c>
      <c r="E74" s="29">
        <f>'[1]2013 факт(фин.осв.ввод)'!$I$153</f>
        <v>2164415.9833471999</v>
      </c>
      <c r="F74" s="29">
        <f>'[1]2013 факт(фин.осв.ввод)'!$O$153</f>
        <v>318959.2321664</v>
      </c>
      <c r="G74" s="29">
        <f>'[1]2013 факт(фин.осв.ввод)'!$U$153</f>
        <v>69218.559161600002</v>
      </c>
      <c r="H74" s="29">
        <f>SUM(I74:L74)</f>
        <v>1204331.0460370942</v>
      </c>
      <c r="I74" s="30">
        <f>129758.16*0.64</f>
        <v>83045.222399999999</v>
      </c>
      <c r="J74" s="29">
        <f>(365870.2-I74)*0.64</f>
        <v>181007.98566400001</v>
      </c>
      <c r="K74" s="29">
        <f>(705832.68-I74-J74)*0.64</f>
        <v>282738.86203904002</v>
      </c>
      <c r="L74" s="29">
        <f>(1574196.72-I74-J74-K74)*0.64</f>
        <v>657538.97593405424</v>
      </c>
      <c r="M74" s="14" t="s">
        <v>20</v>
      </c>
    </row>
    <row r="75" spans="1:13" s="24" customFormat="1" ht="15.75" thickBot="1">
      <c r="A75" s="12" t="s">
        <v>21</v>
      </c>
      <c r="B75" s="14"/>
      <c r="C75" s="31">
        <f>D75+E75+F75+G75</f>
        <v>7842.0603500000007</v>
      </c>
      <c r="D75" s="31">
        <f>'[1]2013 факт(фин.осв.ввод)'!$F$154</f>
        <v>5933.6004700000003</v>
      </c>
      <c r="E75" s="31">
        <v>462</v>
      </c>
      <c r="F75" s="31">
        <v>1139</v>
      </c>
      <c r="G75" s="31">
        <f>'[1]2013 факт(фин.осв.ввод)'!$X$154</f>
        <v>307.45988</v>
      </c>
      <c r="H75" s="32">
        <f>I75+J75+K75+L75</f>
        <v>4221</v>
      </c>
      <c r="I75" s="32">
        <v>2282</v>
      </c>
      <c r="J75" s="32">
        <v>605</v>
      </c>
      <c r="K75" s="32">
        <v>949</v>
      </c>
      <c r="L75" s="32">
        <f>4221-K75-J75-I75</f>
        <v>385</v>
      </c>
      <c r="M75" s="14" t="s">
        <v>22</v>
      </c>
    </row>
    <row r="76" spans="1:13" s="24" customFormat="1" ht="15.75" thickBot="1">
      <c r="A76" s="12" t="s">
        <v>23</v>
      </c>
      <c r="B76" s="14"/>
      <c r="C76" s="31">
        <f>'[1]2013 факт(фин.осв.ввод)'!$AA$155</f>
        <v>627.84</v>
      </c>
      <c r="D76" s="31"/>
      <c r="E76" s="31"/>
      <c r="F76" s="31">
        <v>31</v>
      </c>
      <c r="G76" s="31">
        <v>597</v>
      </c>
      <c r="H76" s="32">
        <f t="shared" ref="H76:H81" si="1">I76+J76+K76+L76</f>
        <v>2314.9144000000001</v>
      </c>
      <c r="I76" s="32">
        <v>0</v>
      </c>
      <c r="J76" s="32">
        <v>0.06</v>
      </c>
      <c r="K76" s="32">
        <v>0</v>
      </c>
      <c r="L76" s="32">
        <f>(3617.02-K76-J76-I76)*0.64</f>
        <v>2314.8544000000002</v>
      </c>
      <c r="M76" s="14" t="s">
        <v>22</v>
      </c>
    </row>
    <row r="77" spans="1:13" s="24" customFormat="1" ht="28.9" customHeight="1" thickBot="1">
      <c r="A77" s="12" t="s">
        <v>24</v>
      </c>
      <c r="B77" s="14"/>
      <c r="C77" s="31">
        <f>'[1]2013 факт(фин.осв.ввод)'!$AA$156</f>
        <v>103.03999999999998</v>
      </c>
      <c r="D77" s="31"/>
      <c r="E77" s="31">
        <v>0</v>
      </c>
      <c r="F77" s="31">
        <v>17</v>
      </c>
      <c r="G77" s="31">
        <v>86</v>
      </c>
      <c r="H77" s="32">
        <f t="shared" si="1"/>
        <v>105.6768</v>
      </c>
      <c r="I77" s="32">
        <v>0</v>
      </c>
      <c r="J77" s="32">
        <v>0</v>
      </c>
      <c r="K77" s="32">
        <f>17*0.64</f>
        <v>10.88</v>
      </c>
      <c r="L77" s="32">
        <f>(159-K77-J77-I77)*0.64</f>
        <v>94.796800000000005</v>
      </c>
      <c r="M77" s="14" t="s">
        <v>22</v>
      </c>
    </row>
    <row r="78" spans="1:13" s="24" customFormat="1" ht="15.75" thickBot="1">
      <c r="A78" s="16" t="s">
        <v>25</v>
      </c>
      <c r="B78" s="14"/>
      <c r="C78" s="31">
        <f>'[1]2013 факт(фин.осв.ввод)'!$AA$158</f>
        <v>15.513600000000002</v>
      </c>
      <c r="D78" s="31"/>
      <c r="E78" s="31">
        <v>16</v>
      </c>
      <c r="F78" s="31">
        <v>0</v>
      </c>
      <c r="G78" s="31">
        <v>0</v>
      </c>
      <c r="H78" s="32">
        <f t="shared" si="1"/>
        <v>24</v>
      </c>
      <c r="I78" s="32">
        <v>0</v>
      </c>
      <c r="J78" s="32">
        <v>24</v>
      </c>
      <c r="K78" s="32">
        <v>0</v>
      </c>
      <c r="L78" s="32">
        <v>0</v>
      </c>
      <c r="M78" s="14" t="s">
        <v>22</v>
      </c>
    </row>
    <row r="79" spans="1:13" s="24" customFormat="1" ht="15.75" thickBot="1">
      <c r="A79" s="17" t="s">
        <v>26</v>
      </c>
      <c r="B79" s="14"/>
      <c r="C79" s="31">
        <v>757</v>
      </c>
      <c r="D79" s="31">
        <v>27</v>
      </c>
      <c r="E79" s="31">
        <v>274</v>
      </c>
      <c r="F79" s="31">
        <v>278</v>
      </c>
      <c r="G79" s="31">
        <v>179</v>
      </c>
      <c r="H79" s="32">
        <f t="shared" si="1"/>
        <v>960.07680000000005</v>
      </c>
      <c r="I79" s="32">
        <f>23*0.64</f>
        <v>14.72</v>
      </c>
      <c r="J79" s="32">
        <f>544*0.64</f>
        <v>348.16</v>
      </c>
      <c r="K79" s="32">
        <f>225*0.64</f>
        <v>144</v>
      </c>
      <c r="L79" s="32">
        <f>(1215-K79-J79-I79)*0.64</f>
        <v>453.19679999999994</v>
      </c>
      <c r="M79" s="14" t="s">
        <v>22</v>
      </c>
    </row>
    <row r="80" spans="1:13" s="24" customFormat="1" ht="15.75" thickBot="1">
      <c r="A80" s="17" t="s">
        <v>27</v>
      </c>
      <c r="B80" s="14"/>
      <c r="C80" s="31">
        <v>280</v>
      </c>
      <c r="D80" s="31">
        <v>280</v>
      </c>
      <c r="E80" s="31">
        <v>0</v>
      </c>
      <c r="F80" s="31">
        <v>0</v>
      </c>
      <c r="G80" s="31">
        <v>0</v>
      </c>
      <c r="H80" s="32">
        <f t="shared" si="1"/>
        <v>381.23520000000002</v>
      </c>
      <c r="I80" s="32">
        <f>438*0.64</f>
        <v>280.32</v>
      </c>
      <c r="J80" s="32">
        <v>0</v>
      </c>
      <c r="K80" s="32">
        <v>0</v>
      </c>
      <c r="L80" s="32">
        <f>(438-K80-J80-I80)*0.64</f>
        <v>100.91520000000001</v>
      </c>
      <c r="M80" s="14" t="s">
        <v>22</v>
      </c>
    </row>
    <row r="81" spans="1:13" s="24" customFormat="1" ht="15.75" thickBot="1">
      <c r="A81" s="18" t="s">
        <v>28</v>
      </c>
      <c r="B81" s="14"/>
      <c r="C81" s="31">
        <v>284</v>
      </c>
      <c r="D81" s="31"/>
      <c r="E81" s="31">
        <v>0</v>
      </c>
      <c r="F81" s="31">
        <v>0</v>
      </c>
      <c r="G81" s="31">
        <v>284</v>
      </c>
      <c r="H81" s="32">
        <f t="shared" si="1"/>
        <v>0</v>
      </c>
      <c r="I81" s="32">
        <v>0</v>
      </c>
      <c r="J81" s="32">
        <v>0</v>
      </c>
      <c r="K81" s="32">
        <v>0</v>
      </c>
      <c r="L81" s="32">
        <v>0</v>
      </c>
      <c r="M81" s="14" t="s">
        <v>22</v>
      </c>
    </row>
    <row r="82" spans="1:13" s="24" customFormat="1" ht="15.75" thickBot="1">
      <c r="A82" s="12" t="s">
        <v>79</v>
      </c>
      <c r="B82" s="14"/>
      <c r="C82" s="33">
        <f>C75+C79+C80+C76+C77+C78+C81</f>
        <v>9909.453950000001</v>
      </c>
      <c r="D82" s="33">
        <f t="shared" ref="D82:L82" si="2">D75+D79+D80+D76+D77+D78+D81</f>
        <v>6240.6004700000003</v>
      </c>
      <c r="E82" s="33">
        <f t="shared" si="2"/>
        <v>752</v>
      </c>
      <c r="F82" s="33">
        <f t="shared" si="2"/>
        <v>1465</v>
      </c>
      <c r="G82" s="33">
        <f t="shared" si="2"/>
        <v>1453.4598799999999</v>
      </c>
      <c r="H82" s="34">
        <f t="shared" si="2"/>
        <v>8006.9031999999997</v>
      </c>
      <c r="I82" s="35">
        <f t="shared" si="2"/>
        <v>2577.04</v>
      </c>
      <c r="J82" s="35">
        <f t="shared" si="2"/>
        <v>977.22</v>
      </c>
      <c r="K82" s="35">
        <f t="shared" si="2"/>
        <v>1103.8800000000001</v>
      </c>
      <c r="L82" s="35">
        <f t="shared" si="2"/>
        <v>3348.7632000000003</v>
      </c>
      <c r="M82" s="14" t="s">
        <v>22</v>
      </c>
    </row>
    <row r="83" spans="1:13">
      <c r="A83" s="20"/>
      <c r="B83" s="6"/>
    </row>
    <row r="84" spans="1:13">
      <c r="A84" s="42" t="s">
        <v>80</v>
      </c>
      <c r="B84" s="42"/>
      <c r="C84" s="42"/>
      <c r="D84" s="42"/>
    </row>
    <row r="85" spans="1:13">
      <c r="A85" s="20"/>
      <c r="B85" s="6"/>
    </row>
    <row r="86" spans="1:13" ht="17.25" customHeight="1">
      <c r="A86" s="36" t="s">
        <v>81</v>
      </c>
    </row>
    <row r="87" spans="1:13" ht="18.75" customHeight="1">
      <c r="A87" s="59" t="s">
        <v>82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</row>
    <row r="88" spans="1:13" ht="38.25" customHeight="1">
      <c r="A88" s="60" t="s">
        <v>83</v>
      </c>
      <c r="B88" s="60"/>
      <c r="C88" s="60"/>
      <c r="D88" s="60"/>
    </row>
  </sheetData>
  <mergeCells count="59">
    <mergeCell ref="A87:M87"/>
    <mergeCell ref="A88:D88"/>
    <mergeCell ref="M69:M70"/>
    <mergeCell ref="C70:G70"/>
    <mergeCell ref="H70:L70"/>
    <mergeCell ref="C71:C72"/>
    <mergeCell ref="H71:H72"/>
    <mergeCell ref="A84:D84"/>
    <mergeCell ref="B65:B66"/>
    <mergeCell ref="C65:C66"/>
    <mergeCell ref="D65:D66"/>
    <mergeCell ref="A68:D68"/>
    <mergeCell ref="A69:A72"/>
    <mergeCell ref="B69:B72"/>
    <mergeCell ref="C69:L69"/>
    <mergeCell ref="B61:B62"/>
    <mergeCell ref="C61:C62"/>
    <mergeCell ref="D61:D62"/>
    <mergeCell ref="B63:B64"/>
    <mergeCell ref="C63:C64"/>
    <mergeCell ref="D63:D64"/>
    <mergeCell ref="B57:B58"/>
    <mergeCell ref="C57:C58"/>
    <mergeCell ref="D57:D58"/>
    <mergeCell ref="B59:B60"/>
    <mergeCell ref="C59:C60"/>
    <mergeCell ref="D59:D60"/>
    <mergeCell ref="B51:B53"/>
    <mergeCell ref="C51:C53"/>
    <mergeCell ref="D51:D53"/>
    <mergeCell ref="B55:B56"/>
    <mergeCell ref="C55:C56"/>
    <mergeCell ref="D55:D56"/>
    <mergeCell ref="B47:B48"/>
    <mergeCell ref="C47:C48"/>
    <mergeCell ref="D47:D48"/>
    <mergeCell ref="B49:B50"/>
    <mergeCell ref="C49:C50"/>
    <mergeCell ref="D49:D50"/>
    <mergeCell ref="B42:B43"/>
    <mergeCell ref="C42:C43"/>
    <mergeCell ref="D42:D43"/>
    <mergeCell ref="B45:B46"/>
    <mergeCell ref="C45:C46"/>
    <mergeCell ref="D45:D46"/>
    <mergeCell ref="B38:B39"/>
    <mergeCell ref="C38:C39"/>
    <mergeCell ref="D38:D39"/>
    <mergeCell ref="A1:B1"/>
    <mergeCell ref="A14:C14"/>
    <mergeCell ref="A27:C27"/>
    <mergeCell ref="A28:A33"/>
    <mergeCell ref="B28:B33"/>
    <mergeCell ref="C28:C33"/>
    <mergeCell ref="D28:D33"/>
    <mergeCell ref="A34:D34"/>
    <mergeCell ref="B36:B37"/>
    <mergeCell ref="C36:C37"/>
    <mergeCell ref="D36:D37"/>
  </mergeCells>
  <pageMargins left="0.97" right="0.31496062992125984" top="0.15748031496062992" bottom="0.15748031496062992" header="0.31496062992125984" footer="0.31496062992125984"/>
  <pageSetup paperSize="256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Красноносова Елена Францевна</dc:creator>
  <cp:lastModifiedBy>MaslovaSV</cp:lastModifiedBy>
  <dcterms:created xsi:type="dcterms:W3CDTF">2014-04-30T00:44:26Z</dcterms:created>
  <dcterms:modified xsi:type="dcterms:W3CDTF">2014-07-03T01:49:02Z</dcterms:modified>
</cp:coreProperties>
</file>